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iagrams/data1.xml" ContentType="application/vnd.openxmlformats-officedocument.drawingml.diagramData+xml"/>
  <Override PartName="/xl/diagrams/layout1.xml" ContentType="application/vnd.openxmlformats-officedocument.drawingml.diagramLayout+xml"/>
  <Override PartName="/xl/diagrams/quickStyle1.xml" ContentType="application/vnd.openxmlformats-officedocument.drawingml.diagramStyle+xml"/>
  <Override PartName="/xl/diagrams/colors1.xml" ContentType="application/vnd.openxmlformats-officedocument.drawingml.diagramColors+xml"/>
  <Override PartName="/xl/diagrams/drawing1.xml" ContentType="application/vnd.ms-office.drawingml.diagramDrawing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xl/drawings/drawing3.xml" ContentType="application/vnd.openxmlformats-officedocument.drawing+xml"/>
  <Override PartName="/xl/comments2.xml" ContentType="application/vnd.openxmlformats-officedocument.spreadsheetml.comments+xml"/>
  <Override PartName="/xl/drawings/drawing4.xml" ContentType="application/vnd.openxmlformats-officedocument.drawing+xml"/>
  <Override PartName="/xl/comments3.xml" ContentType="application/vnd.openxmlformats-officedocument.spreadsheetml.comments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omments4.xml" ContentType="application/vnd.openxmlformats-officedocument.spreadsheetml.comments+xml"/>
  <Override PartName="/xl/drawings/drawing7.xml" ContentType="application/vnd.openxmlformats-officedocument.drawing+xml"/>
  <Override PartName="/xl/comments5.xml" ContentType="application/vnd.openxmlformats-officedocument.spreadsheetml.comments+xml"/>
  <Override PartName="/xl/drawings/drawing8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1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Johanna\Desktop\SCRD\Riesgos\"/>
    </mc:Choice>
  </mc:AlternateContent>
  <xr:revisionPtr revIDLastSave="0" documentId="8_{1926364C-54F0-4D6C-B231-39635163370C}" xr6:coauthVersionLast="47" xr6:coauthVersionMax="47" xr10:uidLastSave="{00000000-0000-0000-0000-000000000000}"/>
  <bookViews>
    <workbookView xWindow="-120" yWindow="-120" windowWidth="20640" windowHeight="11160" xr2:uid="{00000000-000D-0000-FFFF-FFFF00000000}"/>
  </bookViews>
  <sheets>
    <sheet name="0.Portada" sheetId="10" r:id="rId1"/>
    <sheet name="1.Contexto" sheetId="7" r:id="rId2"/>
    <sheet name="2.Identificacion_Riesgos" sheetId="1" r:id="rId3"/>
    <sheet name="Hoja1" sheetId="11" state="hidden" r:id="rId4"/>
    <sheet name="3.Controles" sheetId="4" r:id="rId5"/>
    <sheet name="4.Mapa_Calor" sheetId="5" r:id="rId6"/>
    <sheet name="5.Plan Manejo" sheetId="8" r:id="rId7"/>
    <sheet name="Hoja3" sheetId="3" state="hidden" r:id="rId8"/>
    <sheet name="6.Resumen" sheetId="9" r:id="rId9"/>
    <sheet name="Ident. riesgos corrupción" sheetId="12" r:id="rId10"/>
  </sheets>
  <definedNames>
    <definedName name="Activo_Información">Hoja3!$I$34:$I$38</definedName>
    <definedName name="Apoyo">Hoja3!$E$87:$E$92</definedName>
    <definedName name="_xlnm.Print_Area" localSheetId="0">'0.Portada'!$A$1:$M$43</definedName>
    <definedName name="_xlnm.Print_Area" localSheetId="2">'2.Identificacion_Riesgos'!$A$1:$V$50</definedName>
    <definedName name="_xlnm.Print_Area" localSheetId="4">'3.Controles'!$A$1:$AC$73</definedName>
    <definedName name="_xlnm.Print_Area" localSheetId="5">'4.Mapa_Calor'!$A$1:$AI$73</definedName>
    <definedName name="Corrupcion">Hoja3!$I$1:$I$3</definedName>
    <definedName name="Cumplimiento">Hoja1!$D$3:$D$7</definedName>
    <definedName name="Dependencia">Hoja3!$C$72:$C$102</definedName>
    <definedName name="Dirección">Hoja3!$E$72:$E$73</definedName>
    <definedName name="Estrategicos">Hoja1!$D$3:$D$7</definedName>
    <definedName name="Financieros">Hoja1!$D$3:$D$7</definedName>
    <definedName name="Gerenciales">Hoja1!$D$3:$D$7</definedName>
    <definedName name="Imagen_o_Reputacional">Hoja1!$D$3:$D$7</definedName>
    <definedName name="Operativos">Hoja1!$D$3:$D$7</definedName>
    <definedName name="Prestación_del_Servicio">Hoja3!$E$74:$E$85</definedName>
    <definedName name="Tecnologicos">Hoja1!$D$3:$D$7</definedName>
    <definedName name="Tipo">Hoja3!$A$66:$A$68</definedName>
    <definedName name="TIPO_PROCESO">Hoja1!$B$2:$B$6</definedName>
    <definedName name="TIPOLOGIA_DE_RIESGOS">Hoja1!$C$3:$C$10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25" i="8" l="1"/>
  <c r="D13" i="8"/>
  <c r="D11" i="9"/>
  <c r="L11" i="9"/>
  <c r="N18" i="4" l="1"/>
  <c r="N17" i="4"/>
  <c r="N14" i="4"/>
  <c r="N13" i="4"/>
  <c r="N10" i="4"/>
  <c r="N9" i="4"/>
  <c r="D15" i="9" l="1"/>
  <c r="N16" i="9" l="1"/>
  <c r="N15" i="9"/>
  <c r="N14" i="9"/>
  <c r="N13" i="9"/>
  <c r="N12" i="9"/>
  <c r="N11" i="9"/>
  <c r="V74" i="4" l="1"/>
  <c r="V18" i="4"/>
  <c r="V17" i="4"/>
  <c r="V14" i="4"/>
  <c r="V13" i="4"/>
  <c r="V10" i="4"/>
  <c r="V9" i="4"/>
  <c r="L14" i="1"/>
  <c r="L12" i="1"/>
  <c r="L10" i="1"/>
  <c r="T74" i="4"/>
  <c r="T18" i="4"/>
  <c r="T17" i="4"/>
  <c r="T14" i="4"/>
  <c r="T13" i="4"/>
  <c r="T10" i="4"/>
  <c r="T9" i="4"/>
  <c r="R74" i="4"/>
  <c r="R18" i="4"/>
  <c r="R17" i="4"/>
  <c r="R14" i="4"/>
  <c r="R13" i="4"/>
  <c r="R10" i="4"/>
  <c r="R9" i="4"/>
  <c r="P74" i="4"/>
  <c r="P18" i="4"/>
  <c r="P17" i="4"/>
  <c r="P14" i="4"/>
  <c r="P13" i="4"/>
  <c r="P10" i="4"/>
  <c r="P9" i="4"/>
  <c r="L74" i="4"/>
  <c r="L18" i="4"/>
  <c r="L17" i="4"/>
  <c r="L14" i="4"/>
  <c r="L13" i="4"/>
  <c r="L10" i="4"/>
  <c r="L9" i="4"/>
  <c r="J14" i="1"/>
  <c r="M14" i="1" l="1"/>
  <c r="J22" i="12"/>
  <c r="J9" i="4" l="1"/>
  <c r="J10" i="4"/>
  <c r="J13" i="4"/>
  <c r="J14" i="4"/>
  <c r="J17" i="4"/>
  <c r="J18" i="4"/>
  <c r="O47" i="9" l="1"/>
  <c r="O42" i="9"/>
  <c r="O37" i="9"/>
  <c r="O32" i="9"/>
  <c r="O27" i="9"/>
  <c r="O22" i="9"/>
  <c r="O17" i="9"/>
  <c r="O15" i="9"/>
  <c r="O13" i="9"/>
  <c r="O11" i="9"/>
  <c r="M47" i="9" l="1"/>
  <c r="M42" i="9"/>
  <c r="M37" i="9"/>
  <c r="M32" i="9"/>
  <c r="M27" i="9"/>
  <c r="M22" i="9"/>
  <c r="M17" i="9"/>
  <c r="M15" i="9"/>
  <c r="M13" i="9"/>
  <c r="N51" i="9"/>
  <c r="N50" i="9"/>
  <c r="N49" i="9"/>
  <c r="N48" i="9"/>
  <c r="N47" i="9"/>
  <c r="N46" i="9"/>
  <c r="N45" i="9"/>
  <c r="N44" i="9"/>
  <c r="N43" i="9"/>
  <c r="N42" i="9"/>
  <c r="N41" i="9"/>
  <c r="N40" i="9"/>
  <c r="N39" i="9"/>
  <c r="N38" i="9"/>
  <c r="N37" i="9"/>
  <c r="N36" i="9"/>
  <c r="N35" i="9"/>
  <c r="N34" i="9"/>
  <c r="N33" i="9"/>
  <c r="N32" i="9"/>
  <c r="N31" i="9"/>
  <c r="N30" i="9"/>
  <c r="N24" i="9"/>
  <c r="N29" i="9"/>
  <c r="N28" i="9"/>
  <c r="N27" i="9"/>
  <c r="N26" i="9"/>
  <c r="N25" i="9"/>
  <c r="N23" i="9"/>
  <c r="N22" i="9"/>
  <c r="N21" i="9"/>
  <c r="N20" i="9"/>
  <c r="N19" i="9"/>
  <c r="N18" i="9"/>
  <c r="N17" i="9"/>
  <c r="L51" i="9"/>
  <c r="L50" i="9"/>
  <c r="L49" i="9"/>
  <c r="L48" i="9"/>
  <c r="L47" i="9"/>
  <c r="L46" i="9"/>
  <c r="L45" i="9"/>
  <c r="L44" i="9"/>
  <c r="L43" i="9"/>
  <c r="L42" i="9"/>
  <c r="L41" i="9"/>
  <c r="L40" i="9"/>
  <c r="L39" i="9"/>
  <c r="L38" i="9"/>
  <c r="L37" i="9"/>
  <c r="L36" i="9"/>
  <c r="L35" i="9"/>
  <c r="L34" i="9"/>
  <c r="L33" i="9"/>
  <c r="L32" i="9"/>
  <c r="L31" i="9"/>
  <c r="L30" i="9"/>
  <c r="L29" i="9"/>
  <c r="L28" i="9"/>
  <c r="L27" i="9"/>
  <c r="L26" i="9"/>
  <c r="L25" i="9"/>
  <c r="L24" i="9"/>
  <c r="L23" i="9"/>
  <c r="L22" i="9"/>
  <c r="L21" i="9"/>
  <c r="L20" i="9"/>
  <c r="L19" i="9"/>
  <c r="L18" i="9"/>
  <c r="L17" i="9"/>
  <c r="L16" i="9"/>
  <c r="L15" i="9"/>
  <c r="L13" i="9"/>
  <c r="B69" i="4" l="1"/>
  <c r="B61" i="4"/>
  <c r="B53" i="4"/>
  <c r="B45" i="4"/>
  <c r="B37" i="4"/>
  <c r="B29" i="4"/>
  <c r="B21" i="4"/>
  <c r="B17" i="4"/>
  <c r="B13" i="4"/>
  <c r="K47" i="9" l="1"/>
  <c r="K42" i="9"/>
  <c r="K37" i="9"/>
  <c r="K32" i="9"/>
  <c r="K27" i="9"/>
  <c r="K22" i="9"/>
  <c r="K17" i="9"/>
  <c r="K15" i="9"/>
  <c r="K13" i="9"/>
  <c r="K11" i="9"/>
  <c r="D166" i="8" l="1"/>
  <c r="D162" i="8"/>
  <c r="D158" i="8"/>
  <c r="D154" i="8"/>
  <c r="D150" i="8"/>
  <c r="D146" i="8"/>
  <c r="D142" i="8"/>
  <c r="D138" i="8"/>
  <c r="D134" i="8"/>
  <c r="D130" i="8"/>
  <c r="D126" i="8"/>
  <c r="D122" i="8"/>
  <c r="D118" i="8"/>
  <c r="D114" i="8"/>
  <c r="D110" i="8"/>
  <c r="D106" i="8"/>
  <c r="D102" i="8"/>
  <c r="D98" i="8"/>
  <c r="D94" i="8"/>
  <c r="D90" i="8"/>
  <c r="D86" i="8"/>
  <c r="D82" i="8"/>
  <c r="D78" i="8"/>
  <c r="D74" i="8"/>
  <c r="D70" i="8"/>
  <c r="D66" i="8"/>
  <c r="D62" i="8"/>
  <c r="D58" i="8"/>
  <c r="D54" i="8"/>
  <c r="D50" i="8"/>
  <c r="D46" i="8"/>
  <c r="D42" i="8"/>
  <c r="D38" i="8"/>
  <c r="D34" i="8"/>
  <c r="D30" i="8"/>
  <c r="D28" i="8"/>
  <c r="D26" i="8"/>
  <c r="D17" i="8"/>
  <c r="D21" i="8"/>
  <c r="I51" i="9"/>
  <c r="I50" i="9"/>
  <c r="I49" i="9"/>
  <c r="I48" i="9"/>
  <c r="I47" i="9"/>
  <c r="I46" i="9"/>
  <c r="I45" i="9"/>
  <c r="I44" i="9"/>
  <c r="I43" i="9"/>
  <c r="I42" i="9"/>
  <c r="I41" i="9"/>
  <c r="I40" i="9"/>
  <c r="I39" i="9"/>
  <c r="I38" i="9"/>
  <c r="I37" i="9"/>
  <c r="I36" i="9"/>
  <c r="I35" i="9"/>
  <c r="I34" i="9"/>
  <c r="I33" i="9"/>
  <c r="I32" i="9"/>
  <c r="I31" i="9"/>
  <c r="I30" i="9"/>
  <c r="I29" i="9"/>
  <c r="I28" i="9"/>
  <c r="I27" i="9"/>
  <c r="I26" i="9"/>
  <c r="I25" i="9"/>
  <c r="I24" i="9"/>
  <c r="I23" i="9"/>
  <c r="I22" i="9"/>
  <c r="I21" i="9"/>
  <c r="I20" i="9"/>
  <c r="I19" i="9"/>
  <c r="I18" i="9"/>
  <c r="I17" i="9"/>
  <c r="I16" i="9"/>
  <c r="I15" i="9"/>
  <c r="I14" i="9"/>
  <c r="I13" i="9"/>
  <c r="I12" i="9"/>
  <c r="I11" i="9"/>
  <c r="G47" i="9" l="1"/>
  <c r="F47" i="9"/>
  <c r="G42" i="9"/>
  <c r="F42" i="9"/>
  <c r="G37" i="9"/>
  <c r="F37" i="9"/>
  <c r="G32" i="9"/>
  <c r="F32" i="9"/>
  <c r="G27" i="9"/>
  <c r="F27" i="9"/>
  <c r="G22" i="9"/>
  <c r="F22" i="9"/>
  <c r="G17" i="9"/>
  <c r="F17" i="9"/>
  <c r="G15" i="9"/>
  <c r="F15" i="9"/>
  <c r="G13" i="9"/>
  <c r="F13" i="9"/>
  <c r="G11" i="9"/>
  <c r="F11" i="9"/>
  <c r="C51" i="9"/>
  <c r="C50" i="9"/>
  <c r="C49" i="9"/>
  <c r="C48" i="9"/>
  <c r="E47" i="9"/>
  <c r="D47" i="9"/>
  <c r="C47" i="9"/>
  <c r="B47" i="9"/>
  <c r="A47" i="9"/>
  <c r="C46" i="9"/>
  <c r="C45" i="9"/>
  <c r="C44" i="9"/>
  <c r="C43" i="9"/>
  <c r="E42" i="9"/>
  <c r="D42" i="9"/>
  <c r="C42" i="9"/>
  <c r="B42" i="9"/>
  <c r="A42" i="9"/>
  <c r="C41" i="9"/>
  <c r="C40" i="9"/>
  <c r="C39" i="9"/>
  <c r="C38" i="9"/>
  <c r="E37" i="9"/>
  <c r="D37" i="9"/>
  <c r="C37" i="9"/>
  <c r="B37" i="9"/>
  <c r="A37" i="9"/>
  <c r="C36" i="9"/>
  <c r="C35" i="9"/>
  <c r="C34" i="9"/>
  <c r="C33" i="9"/>
  <c r="E32" i="9"/>
  <c r="D32" i="9"/>
  <c r="C32" i="9"/>
  <c r="B32" i="9"/>
  <c r="A32" i="9"/>
  <c r="C31" i="9"/>
  <c r="C30" i="9"/>
  <c r="C29" i="9"/>
  <c r="C28" i="9"/>
  <c r="E27" i="9"/>
  <c r="D27" i="9"/>
  <c r="C27" i="9"/>
  <c r="B27" i="9"/>
  <c r="A27" i="9"/>
  <c r="C26" i="9"/>
  <c r="C25" i="9"/>
  <c r="C24" i="9"/>
  <c r="C23" i="9"/>
  <c r="E22" i="9"/>
  <c r="D22" i="9"/>
  <c r="C22" i="9"/>
  <c r="B22" i="9"/>
  <c r="A22" i="9"/>
  <c r="C21" i="9"/>
  <c r="C20" i="9"/>
  <c r="C19" i="9"/>
  <c r="C18" i="9"/>
  <c r="E17" i="9"/>
  <c r="D17" i="9"/>
  <c r="C17" i="9"/>
  <c r="B17" i="9"/>
  <c r="A17" i="9"/>
  <c r="C16" i="9"/>
  <c r="E15" i="9"/>
  <c r="C15" i="9"/>
  <c r="B15" i="9"/>
  <c r="A15" i="9"/>
  <c r="C14" i="9"/>
  <c r="E13" i="9"/>
  <c r="D13" i="9"/>
  <c r="C13" i="9"/>
  <c r="B13" i="9"/>
  <c r="A13" i="9"/>
  <c r="M11" i="9"/>
  <c r="E11" i="9"/>
  <c r="C12" i="9"/>
  <c r="C11" i="9"/>
  <c r="B11" i="9"/>
  <c r="A11" i="9"/>
  <c r="C166" i="8" l="1"/>
  <c r="C162" i="8"/>
  <c r="C158" i="8"/>
  <c r="C154" i="8"/>
  <c r="C150" i="8"/>
  <c r="C146" i="8"/>
  <c r="C142" i="8"/>
  <c r="C138" i="8"/>
  <c r="C134" i="8"/>
  <c r="C130" i="8"/>
  <c r="C126" i="8"/>
  <c r="C122" i="8"/>
  <c r="C118" i="8"/>
  <c r="C114" i="8"/>
  <c r="C110" i="8"/>
  <c r="C106" i="8"/>
  <c r="C102" i="8"/>
  <c r="C98" i="8"/>
  <c r="C94" i="8"/>
  <c r="C90" i="8"/>
  <c r="C86" i="8"/>
  <c r="C82" i="8"/>
  <c r="C78" i="8"/>
  <c r="C74" i="8"/>
  <c r="C70" i="8"/>
  <c r="C66" i="8"/>
  <c r="C62" i="8"/>
  <c r="C58" i="8"/>
  <c r="C54" i="8"/>
  <c r="C50" i="8"/>
  <c r="C46" i="8"/>
  <c r="C42" i="8"/>
  <c r="C38" i="8"/>
  <c r="C34" i="8"/>
  <c r="C30" i="8"/>
  <c r="C28" i="8"/>
  <c r="C26" i="8"/>
  <c r="C25" i="8"/>
  <c r="C21" i="8"/>
  <c r="N150" i="8"/>
  <c r="N130" i="8"/>
  <c r="N110" i="8"/>
  <c r="N90" i="8"/>
  <c r="N70" i="8"/>
  <c r="N50" i="8"/>
  <c r="N30" i="8"/>
  <c r="B150" i="8"/>
  <c r="B130" i="8"/>
  <c r="B110" i="8"/>
  <c r="B90" i="8"/>
  <c r="B70" i="8"/>
  <c r="B50" i="8"/>
  <c r="B30" i="8"/>
  <c r="B26" i="8"/>
  <c r="B21" i="8"/>
  <c r="C17" i="8"/>
  <c r="C13" i="8"/>
  <c r="B13" i="8"/>
  <c r="C70" i="4"/>
  <c r="C71" i="4"/>
  <c r="C72" i="4"/>
  <c r="C73" i="4"/>
  <c r="C69" i="4"/>
  <c r="C65" i="4"/>
  <c r="C64" i="4"/>
  <c r="C63" i="4"/>
  <c r="C62" i="4"/>
  <c r="C61" i="4"/>
  <c r="C54" i="4"/>
  <c r="C55" i="4"/>
  <c r="C56" i="4"/>
  <c r="C57" i="4"/>
  <c r="C53" i="4"/>
  <c r="C46" i="4"/>
  <c r="C47" i="4"/>
  <c r="C48" i="4"/>
  <c r="C49" i="4"/>
  <c r="C45" i="4"/>
  <c r="C38" i="4"/>
  <c r="C39" i="4"/>
  <c r="C40" i="4"/>
  <c r="C41" i="4"/>
  <c r="C37" i="4"/>
  <c r="C30" i="4"/>
  <c r="C31" i="4"/>
  <c r="C32" i="4"/>
  <c r="C33" i="4"/>
  <c r="C29" i="4"/>
  <c r="C22" i="4"/>
  <c r="C23" i="4"/>
  <c r="C24" i="4"/>
  <c r="C25" i="4"/>
  <c r="C21" i="4"/>
  <c r="C18" i="4"/>
  <c r="C17" i="4"/>
  <c r="C14" i="4"/>
  <c r="C13" i="4"/>
  <c r="J12" i="1"/>
  <c r="M12" i="1" l="1"/>
  <c r="H13" i="9" s="1"/>
  <c r="C10" i="4" l="1"/>
  <c r="C9" i="4"/>
  <c r="B9" i="4"/>
  <c r="D76" i="4" l="1"/>
  <c r="D68" i="4"/>
  <c r="D60" i="4"/>
  <c r="D52" i="4"/>
  <c r="D44" i="4"/>
  <c r="D36" i="4"/>
  <c r="D28" i="4"/>
  <c r="D20" i="4"/>
  <c r="N14" i="1" s="1"/>
  <c r="D16" i="4"/>
  <c r="N12" i="1" s="1"/>
  <c r="D12" i="4"/>
  <c r="N10" i="1" s="1"/>
  <c r="H76" i="4" l="1"/>
  <c r="U76" i="4" s="1"/>
  <c r="G76" i="4"/>
  <c r="U75" i="4" s="1"/>
  <c r="W75" i="4"/>
  <c r="V75" i="4" s="1"/>
  <c r="N74" i="4"/>
  <c r="J30" i="5" l="1"/>
  <c r="J21" i="5"/>
  <c r="AD27" i="5"/>
  <c r="J27" i="5"/>
  <c r="AD24" i="5"/>
  <c r="Y30" i="5"/>
  <c r="O30" i="5"/>
  <c r="Y24" i="5"/>
  <c r="AD30" i="5"/>
  <c r="T18" i="5"/>
  <c r="O27" i="5"/>
  <c r="AD21" i="5"/>
  <c r="O18" i="5"/>
  <c r="T30" i="5"/>
  <c r="Y21" i="5"/>
  <c r="J18" i="5"/>
  <c r="J24" i="5"/>
  <c r="T27" i="5"/>
  <c r="AD18" i="5"/>
  <c r="O24" i="5"/>
  <c r="T21" i="5"/>
  <c r="Y18" i="5"/>
  <c r="T24" i="5"/>
  <c r="O21" i="5"/>
  <c r="Y27" i="5"/>
  <c r="AC21" i="5"/>
  <c r="N18" i="5"/>
  <c r="X21" i="5"/>
  <c r="I18" i="5"/>
  <c r="S21" i="5"/>
  <c r="AC24" i="5"/>
  <c r="N21" i="5"/>
  <c r="X24" i="5"/>
  <c r="I21" i="5"/>
  <c r="S24" i="5"/>
  <c r="AC18" i="5"/>
  <c r="N24" i="5"/>
  <c r="X18" i="5"/>
  <c r="I24" i="5"/>
  <c r="S18" i="5"/>
  <c r="W21" i="5"/>
  <c r="H18" i="5"/>
  <c r="R21" i="5"/>
  <c r="AB24" i="5"/>
  <c r="M21" i="5"/>
  <c r="W24" i="5"/>
  <c r="H21" i="5"/>
  <c r="R24" i="5"/>
  <c r="AB18" i="5"/>
  <c r="M24" i="5"/>
  <c r="W18" i="5"/>
  <c r="H24" i="5"/>
  <c r="R18" i="5"/>
  <c r="AB21" i="5"/>
  <c r="M18" i="5"/>
  <c r="V21" i="5"/>
  <c r="G18" i="5"/>
  <c r="Q21" i="5"/>
  <c r="AA24" i="5"/>
  <c r="L21" i="5"/>
  <c r="V24" i="5"/>
  <c r="G21" i="5"/>
  <c r="Q24" i="5"/>
  <c r="AA18" i="5"/>
  <c r="L24" i="5"/>
  <c r="V18" i="5"/>
  <c r="G24" i="5"/>
  <c r="Q18" i="5"/>
  <c r="AA21" i="5"/>
  <c r="L18" i="5"/>
  <c r="Z24" i="5"/>
  <c r="K21" i="5"/>
  <c r="U30" i="5"/>
  <c r="F27" i="5"/>
  <c r="U24" i="5"/>
  <c r="F21" i="5"/>
  <c r="P30" i="5"/>
  <c r="P24" i="5"/>
  <c r="Z18" i="5"/>
  <c r="K30" i="5"/>
  <c r="K24" i="5"/>
  <c r="U18" i="5"/>
  <c r="F30" i="5"/>
  <c r="F24" i="5"/>
  <c r="P18" i="5"/>
  <c r="Z27" i="5"/>
  <c r="Z21" i="5"/>
  <c r="K18" i="5"/>
  <c r="U27" i="5"/>
  <c r="U21" i="5"/>
  <c r="F18" i="5"/>
  <c r="P27" i="5"/>
  <c r="P21" i="5"/>
  <c r="Z30" i="5"/>
  <c r="K27" i="5"/>
  <c r="H47" i="9"/>
  <c r="I30" i="5"/>
  <c r="S27" i="5"/>
  <c r="S30" i="5"/>
  <c r="AC27" i="5"/>
  <c r="AC30" i="5"/>
  <c r="N27" i="5"/>
  <c r="N30" i="5"/>
  <c r="X27" i="5"/>
  <c r="X30" i="5"/>
  <c r="I27" i="5"/>
  <c r="H42" i="9"/>
  <c r="W30" i="5"/>
  <c r="M30" i="5"/>
  <c r="AB27" i="5"/>
  <c r="R27" i="5"/>
  <c r="H27" i="5"/>
  <c r="AB30" i="5"/>
  <c r="R30" i="5"/>
  <c r="H30" i="5"/>
  <c r="W27" i="5"/>
  <c r="M27" i="5"/>
  <c r="H37" i="9"/>
  <c r="Q30" i="5"/>
  <c r="Q27" i="5"/>
  <c r="G30" i="5"/>
  <c r="V30" i="5"/>
  <c r="G27" i="5"/>
  <c r="V27" i="5"/>
  <c r="L30" i="5"/>
  <c r="AA30" i="5"/>
  <c r="L27" i="5"/>
  <c r="AA27" i="5"/>
  <c r="H32" i="9"/>
  <c r="H27" i="9"/>
  <c r="W74" i="4"/>
  <c r="W76" i="4" l="1"/>
  <c r="V76" i="4" s="1"/>
  <c r="G56" i="5" l="1"/>
  <c r="J10" i="1"/>
  <c r="X56" i="5" l="1"/>
  <c r="S44" i="5"/>
  <c r="I47" i="5"/>
  <c r="I53" i="5"/>
  <c r="N53" i="5"/>
  <c r="X47" i="5"/>
  <c r="AC53" i="5"/>
  <c r="S56" i="5"/>
  <c r="X44" i="5"/>
  <c r="I56" i="5"/>
  <c r="AB56" i="5"/>
  <c r="W53" i="5"/>
  <c r="H44" i="5"/>
  <c r="M50" i="5"/>
  <c r="W44" i="5"/>
  <c r="H47" i="5"/>
  <c r="H53" i="5"/>
  <c r="R44" i="5"/>
  <c r="R47" i="5"/>
  <c r="H50" i="5"/>
  <c r="R53" i="5"/>
  <c r="W56" i="5"/>
  <c r="R56" i="5"/>
  <c r="AB47" i="5"/>
  <c r="AB50" i="5"/>
  <c r="H56" i="5"/>
  <c r="W47" i="5"/>
  <c r="R50" i="5"/>
  <c r="AB44" i="5"/>
  <c r="M44" i="5"/>
  <c r="M47" i="5"/>
  <c r="AB53" i="5"/>
  <c r="M53" i="5"/>
  <c r="M56" i="5"/>
  <c r="W50" i="5"/>
  <c r="E110" i="8"/>
  <c r="U56" i="5"/>
  <c r="F50" i="5"/>
  <c r="K47" i="5"/>
  <c r="P53" i="5"/>
  <c r="U50" i="5"/>
  <c r="K53" i="5"/>
  <c r="F47" i="5"/>
  <c r="Z56" i="5"/>
  <c r="U44" i="5"/>
  <c r="E70" i="8"/>
  <c r="AC56" i="5"/>
  <c r="I44" i="5"/>
  <c r="I50" i="5"/>
  <c r="J42" i="9"/>
  <c r="N56" i="5"/>
  <c r="N47" i="5"/>
  <c r="N50" i="5"/>
  <c r="AC50" i="5"/>
  <c r="X50" i="5"/>
  <c r="X53" i="5"/>
  <c r="AC44" i="5"/>
  <c r="S47" i="5"/>
  <c r="N44" i="5"/>
  <c r="S50" i="5"/>
  <c r="S53" i="5"/>
  <c r="AC47" i="5"/>
  <c r="V50" i="5"/>
  <c r="Q44" i="5"/>
  <c r="G50" i="5"/>
  <c r="AA53" i="5"/>
  <c r="AA47" i="5"/>
  <c r="Q50" i="5"/>
  <c r="L53" i="5"/>
  <c r="L47" i="5"/>
  <c r="G53" i="5"/>
  <c r="V47" i="5"/>
  <c r="L44" i="5"/>
  <c r="AA50" i="5"/>
  <c r="AA44" i="5"/>
  <c r="G44" i="5"/>
  <c r="G47" i="5"/>
  <c r="AA56" i="5"/>
  <c r="Q56" i="5"/>
  <c r="E90" i="8"/>
  <c r="L50" i="5"/>
  <c r="V56" i="5"/>
  <c r="Q47" i="5"/>
  <c r="L56" i="5"/>
  <c r="V44" i="5"/>
  <c r="V53" i="5"/>
  <c r="Q53" i="5"/>
  <c r="P47" i="5"/>
  <c r="K56" i="5"/>
  <c r="Z44" i="5"/>
  <c r="P44" i="5"/>
  <c r="U47" i="5"/>
  <c r="F53" i="5"/>
  <c r="F56" i="5"/>
  <c r="Z53" i="5"/>
  <c r="P50" i="5"/>
  <c r="P56" i="5"/>
  <c r="U53" i="5"/>
  <c r="Z50" i="5"/>
  <c r="Z47" i="5"/>
  <c r="F44" i="5"/>
  <c r="K50" i="5"/>
  <c r="K44" i="5"/>
  <c r="J37" i="9" l="1"/>
  <c r="J27" i="9"/>
  <c r="E130" i="8"/>
  <c r="J32" i="9"/>
  <c r="Y17" i="5"/>
  <c r="H20" i="4" l="1"/>
  <c r="U20" i="4" s="1"/>
  <c r="H16" i="4"/>
  <c r="U16" i="4" s="1"/>
  <c r="H12" i="4"/>
  <c r="U12" i="4" s="1"/>
  <c r="G12" i="4"/>
  <c r="U11" i="4" s="1"/>
  <c r="W18" i="4" l="1"/>
  <c r="X18" i="4" s="1"/>
  <c r="Z18" i="4" s="1"/>
  <c r="W17" i="4"/>
  <c r="X17" i="4" s="1"/>
  <c r="Z17" i="4" s="1"/>
  <c r="G16" i="4"/>
  <c r="W20" i="4" l="1"/>
  <c r="V20" i="4" s="1"/>
  <c r="W9" i="4"/>
  <c r="X9" i="4" s="1"/>
  <c r="Z9" i="4" s="1"/>
  <c r="U15" i="4"/>
  <c r="G20" i="4"/>
  <c r="W19" i="4"/>
  <c r="W13" i="4"/>
  <c r="W14" i="4"/>
  <c r="X14" i="4" s="1"/>
  <c r="Z14" i="4" s="1"/>
  <c r="W10" i="4"/>
  <c r="X10" i="4" s="1"/>
  <c r="Z10" i="4" s="1"/>
  <c r="W16" i="4" l="1"/>
  <c r="X16" i="4" s="1"/>
  <c r="Z16" i="4" s="1"/>
  <c r="X13" i="4"/>
  <c r="Z13" i="4" s="1"/>
  <c r="R14" i="1"/>
  <c r="O14" i="1"/>
  <c r="X20" i="4"/>
  <c r="V19" i="4"/>
  <c r="X19" i="4"/>
  <c r="W11" i="4"/>
  <c r="W12" i="4"/>
  <c r="M10" i="1"/>
  <c r="H11" i="9" s="1"/>
  <c r="U26" i="5"/>
  <c r="F23" i="5"/>
  <c r="P17" i="5"/>
  <c r="P26" i="5"/>
  <c r="F20" i="5"/>
  <c r="K17" i="5"/>
  <c r="K26" i="5"/>
  <c r="K20" i="5"/>
  <c r="F17" i="5"/>
  <c r="F29" i="5"/>
  <c r="F26" i="5"/>
  <c r="P20" i="5"/>
  <c r="K29" i="5"/>
  <c r="Z23" i="5"/>
  <c r="U20" i="5"/>
  <c r="P29" i="5"/>
  <c r="U23" i="5"/>
  <c r="Z20" i="5"/>
  <c r="U29" i="5"/>
  <c r="P23" i="5"/>
  <c r="Z17" i="5"/>
  <c r="Z29" i="5"/>
  <c r="K23" i="5"/>
  <c r="U17" i="5"/>
  <c r="Z26" i="5"/>
  <c r="U19" i="4"/>
  <c r="W15" i="4"/>
  <c r="X15" i="4" s="1"/>
  <c r="Z15" i="4" s="1"/>
  <c r="H17" i="9"/>
  <c r="T14" i="1" l="1"/>
  <c r="S14" i="1" s="1"/>
  <c r="V16" i="4"/>
  <c r="R12" i="1" s="1"/>
  <c r="V12" i="4"/>
  <c r="O10" i="1" s="1"/>
  <c r="X12" i="4"/>
  <c r="Z12" i="4" s="1"/>
  <c r="V11" i="4"/>
  <c r="X11" i="4"/>
  <c r="Z11" i="4" s="1"/>
  <c r="P14" i="1"/>
  <c r="Q14" i="1"/>
  <c r="H15" i="9"/>
  <c r="V15" i="4"/>
  <c r="Y44" i="5"/>
  <c r="O53" i="5"/>
  <c r="J47" i="5"/>
  <c r="O56" i="5"/>
  <c r="T47" i="5"/>
  <c r="J44" i="5"/>
  <c r="Y50" i="5"/>
  <c r="AD53" i="5"/>
  <c r="J47" i="9"/>
  <c r="Y53" i="5"/>
  <c r="Y47" i="5"/>
  <c r="T56" i="5"/>
  <c r="J50" i="5"/>
  <c r="Y56" i="5"/>
  <c r="AD44" i="5"/>
  <c r="J53" i="5"/>
  <c r="T53" i="5"/>
  <c r="J56" i="5"/>
  <c r="AD47" i="5"/>
  <c r="AD50" i="5"/>
  <c r="O44" i="5"/>
  <c r="T50" i="5"/>
  <c r="O50" i="5"/>
  <c r="AD56" i="5"/>
  <c r="O47" i="5"/>
  <c r="T44" i="5"/>
  <c r="Y26" i="5"/>
  <c r="AD23" i="5"/>
  <c r="Y29" i="5"/>
  <c r="Y23" i="5"/>
  <c r="AD29" i="5"/>
  <c r="AD26" i="5"/>
  <c r="AD20" i="5"/>
  <c r="H22" i="9"/>
  <c r="AD17" i="5"/>
  <c r="Y20" i="5"/>
  <c r="J17" i="5"/>
  <c r="T17" i="5"/>
  <c r="O23" i="5"/>
  <c r="T29" i="5"/>
  <c r="T26" i="5"/>
  <c r="J20" i="5"/>
  <c r="T20" i="5"/>
  <c r="O20" i="5"/>
  <c r="J26" i="5"/>
  <c r="O26" i="5"/>
  <c r="T23" i="5"/>
  <c r="O29" i="5"/>
  <c r="J29" i="5"/>
  <c r="J23" i="5"/>
  <c r="H26" i="5"/>
  <c r="H20" i="5"/>
  <c r="M26" i="5"/>
  <c r="W23" i="5"/>
  <c r="W20" i="5"/>
  <c r="W29" i="5"/>
  <c r="M23" i="5"/>
  <c r="AB17" i="5"/>
  <c r="M29" i="5"/>
  <c r="R20" i="5"/>
  <c r="H23" i="5"/>
  <c r="AB26" i="5"/>
  <c r="AB29" i="5"/>
  <c r="M20" i="5"/>
  <c r="R26" i="5"/>
  <c r="AB23" i="5"/>
  <c r="R29" i="5"/>
  <c r="R17" i="5"/>
  <c r="R23" i="5"/>
  <c r="W17" i="5"/>
  <c r="AB20" i="5"/>
  <c r="H29" i="5"/>
  <c r="W26" i="5"/>
  <c r="I29" i="5"/>
  <c r="N20" i="5"/>
  <c r="AC26" i="5"/>
  <c r="X23" i="5"/>
  <c r="X29" i="5"/>
  <c r="S26" i="5"/>
  <c r="N23" i="5"/>
  <c r="N29" i="5"/>
  <c r="AC29" i="5"/>
  <c r="AC20" i="5"/>
  <c r="I23" i="5"/>
  <c r="S29" i="5"/>
  <c r="S20" i="5"/>
  <c r="S17" i="5"/>
  <c r="I20" i="5"/>
  <c r="I26" i="5"/>
  <c r="X17" i="5"/>
  <c r="X26" i="5"/>
  <c r="X20" i="5"/>
  <c r="AC23" i="5"/>
  <c r="N26" i="5"/>
  <c r="AC17" i="5"/>
  <c r="S23" i="5"/>
  <c r="V23" i="5"/>
  <c r="G26" i="5"/>
  <c r="L20" i="5"/>
  <c r="L23" i="5"/>
  <c r="AA23" i="5"/>
  <c r="AA29" i="5"/>
  <c r="V26" i="5"/>
  <c r="Q23" i="5"/>
  <c r="Q26" i="5"/>
  <c r="L26" i="5"/>
  <c r="G29" i="5"/>
  <c r="AA20" i="5"/>
  <c r="V29" i="5"/>
  <c r="AA26" i="5"/>
  <c r="Q29" i="5"/>
  <c r="L29" i="5"/>
  <c r="Q17" i="5"/>
  <c r="V20" i="5"/>
  <c r="G23" i="5"/>
  <c r="V17" i="5"/>
  <c r="AA17" i="5"/>
  <c r="Q20" i="5"/>
  <c r="G20" i="5"/>
  <c r="H17" i="5"/>
  <c r="M17" i="5"/>
  <c r="O17" i="5"/>
  <c r="G17" i="5"/>
  <c r="L17" i="5"/>
  <c r="I17" i="5"/>
  <c r="N17" i="5"/>
  <c r="T12" i="1" l="1"/>
  <c r="S12" i="1" s="1"/>
  <c r="P10" i="1"/>
  <c r="T10" i="1"/>
  <c r="S10" i="1" s="1"/>
  <c r="P12" i="1"/>
  <c r="Q12" i="1"/>
  <c r="O12" i="1"/>
  <c r="R10" i="1"/>
  <c r="U14" i="1"/>
  <c r="J15" i="9" s="1"/>
  <c r="E150" i="8"/>
  <c r="M43" i="5"/>
  <c r="AB55" i="5"/>
  <c r="R49" i="5"/>
  <c r="M55" i="5"/>
  <c r="R55" i="5"/>
  <c r="W55" i="5"/>
  <c r="H49" i="5"/>
  <c r="AB52" i="5"/>
  <c r="R43" i="5"/>
  <c r="H52" i="5"/>
  <c r="H46" i="5"/>
  <c r="M49" i="5"/>
  <c r="W49" i="5"/>
  <c r="W43" i="5"/>
  <c r="AB46" i="5"/>
  <c r="R52" i="5"/>
  <c r="H55" i="5"/>
  <c r="H43" i="5"/>
  <c r="R46" i="5"/>
  <c r="W52" i="5"/>
  <c r="M52" i="5"/>
  <c r="M46" i="5"/>
  <c r="AB49" i="5"/>
  <c r="AB43" i="5"/>
  <c r="W46" i="5"/>
  <c r="AD43" i="5" l="1"/>
  <c r="AD55" i="5"/>
  <c r="O43" i="5"/>
  <c r="O46" i="5"/>
  <c r="J46" i="5"/>
  <c r="J52" i="5"/>
  <c r="Y52" i="5"/>
  <c r="Y49" i="5"/>
  <c r="Y46" i="5"/>
  <c r="O49" i="5"/>
  <c r="O55" i="5"/>
  <c r="Y55" i="5"/>
  <c r="T46" i="5"/>
  <c r="O52" i="5"/>
  <c r="T52" i="5"/>
  <c r="AD49" i="5"/>
  <c r="Y43" i="5"/>
  <c r="T43" i="5"/>
  <c r="J49" i="5"/>
  <c r="T55" i="5"/>
  <c r="J55" i="5"/>
  <c r="T49" i="5"/>
  <c r="AD46" i="5"/>
  <c r="AD52" i="5"/>
  <c r="J43" i="5"/>
  <c r="J22" i="9"/>
  <c r="E50" i="8"/>
  <c r="Q55" i="5"/>
  <c r="Q46" i="5"/>
  <c r="AA52" i="5"/>
  <c r="AA46" i="5"/>
  <c r="G55" i="5"/>
  <c r="Q43" i="5"/>
  <c r="V46" i="5"/>
  <c r="V49" i="5"/>
  <c r="V43" i="5"/>
  <c r="L52" i="5"/>
  <c r="L46" i="5"/>
  <c r="U12" i="1"/>
  <c r="J13" i="9" s="1"/>
  <c r="Q52" i="5"/>
  <c r="Q49" i="5"/>
  <c r="AA43" i="5"/>
  <c r="L43" i="5"/>
  <c r="V52" i="5"/>
  <c r="G43" i="5"/>
  <c r="AA49" i="5"/>
  <c r="G52" i="5"/>
  <c r="V55" i="5"/>
  <c r="G46" i="5"/>
  <c r="G49" i="5"/>
  <c r="L49" i="5"/>
  <c r="L55" i="5"/>
  <c r="AA55" i="5"/>
  <c r="U52" i="5"/>
  <c r="K55" i="5"/>
  <c r="U55" i="5"/>
  <c r="U43" i="5"/>
  <c r="P46" i="5"/>
  <c r="F46" i="5"/>
  <c r="F43" i="5"/>
  <c r="Z55" i="5"/>
  <c r="K46" i="5"/>
  <c r="P49" i="5"/>
  <c r="P43" i="5"/>
  <c r="U46" i="5"/>
  <c r="P52" i="5"/>
  <c r="K52" i="5"/>
  <c r="Z49" i="5"/>
  <c r="U49" i="5"/>
  <c r="U10" i="1"/>
  <c r="E13" i="8" s="1"/>
  <c r="Q10" i="1"/>
  <c r="F55" i="5"/>
  <c r="K43" i="5"/>
  <c r="Z43" i="5"/>
  <c r="Z52" i="5"/>
  <c r="F49" i="5"/>
  <c r="Z46" i="5"/>
  <c r="F52" i="5"/>
  <c r="K49" i="5"/>
  <c r="P55" i="5"/>
  <c r="I55" i="5"/>
  <c r="E26" i="8"/>
  <c r="N49" i="5"/>
  <c r="AC52" i="5"/>
  <c r="AC43" i="5"/>
  <c r="N52" i="5"/>
  <c r="S46" i="5"/>
  <c r="N46" i="5"/>
  <c r="X46" i="5"/>
  <c r="I49" i="5"/>
  <c r="S55" i="5"/>
  <c r="AC49" i="5"/>
  <c r="N55" i="5"/>
  <c r="X52" i="5"/>
  <c r="AC55" i="5"/>
  <c r="AC46" i="5"/>
  <c r="I52" i="5"/>
  <c r="S52" i="5"/>
  <c r="S49" i="5"/>
  <c r="X43" i="5"/>
  <c r="X55" i="5"/>
  <c r="I46" i="5"/>
  <c r="S43" i="5"/>
  <c r="N43" i="5"/>
  <c r="I43" i="5"/>
  <c r="X49" i="5"/>
  <c r="J17" i="9"/>
  <c r="E30" i="8"/>
  <c r="E21" i="8" l="1"/>
  <c r="J11" i="9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Jenny Trujillo</author>
  </authors>
  <commentList>
    <comment ref="J27" authorId="0" shapeId="0" xr:uid="{00000000-0006-0000-0100-000001000000}">
      <text>
        <r>
          <rPr>
            <b/>
            <sz val="9"/>
            <color indexed="81"/>
            <rFont val="Tahoma"/>
            <family val="2"/>
          </rPr>
          <t>Jenny Trujillo:</t>
        </r>
        <r>
          <rPr>
            <sz val="9"/>
            <color indexed="81"/>
            <rFont val="Tahoma"/>
            <family val="2"/>
          </rPr>
          <t xml:space="preserve">
ecónomicos, personas, procesos, sistemas, tecnología, información.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scrdinvitado</author>
    <author>Jenny Trujillo</author>
  </authors>
  <commentList>
    <comment ref="N8" authorId="0" shapeId="0" xr:uid="{00000000-0006-0000-0200-000001000000}">
      <text>
        <r>
          <rPr>
            <b/>
            <sz val="9"/>
            <color indexed="81"/>
            <rFont val="Tahoma"/>
            <family val="2"/>
          </rPr>
          <t>scrdinvitado:</t>
        </r>
        <r>
          <rPr>
            <sz val="9"/>
            <color indexed="81"/>
            <rFont val="Tahoma"/>
            <family val="2"/>
          </rPr>
          <t xml:space="preserve">
Esta columna se diligencia automáticamente al diligenciar la información de la hoja: "3.Controles"</t>
        </r>
      </text>
    </comment>
    <comment ref="O8" authorId="0" shapeId="0" xr:uid="{00000000-0006-0000-0200-000002000000}">
      <text>
        <r>
          <rPr>
            <b/>
            <sz val="9"/>
            <color indexed="81"/>
            <rFont val="Tahoma"/>
            <family val="2"/>
          </rPr>
          <t>scrdinvitado:</t>
        </r>
        <r>
          <rPr>
            <sz val="9"/>
            <color indexed="81"/>
            <rFont val="Tahoma"/>
            <family val="2"/>
          </rPr>
          <t xml:space="preserve">
Esta columna se diligencia automáticamente al diligenciar la información de la hoja: "3.Controles"</t>
        </r>
      </text>
    </comment>
    <comment ref="P8" authorId="0" shapeId="0" xr:uid="{00000000-0006-0000-0200-000003000000}">
      <text>
        <r>
          <rPr>
            <b/>
            <sz val="9"/>
            <color indexed="81"/>
            <rFont val="Tahoma"/>
            <family val="2"/>
          </rPr>
          <t>scrdinvitado:</t>
        </r>
        <r>
          <rPr>
            <sz val="9"/>
            <color indexed="81"/>
            <rFont val="Tahoma"/>
            <family val="2"/>
          </rPr>
          <t xml:space="preserve">
Esta columna se diligencia automáticamente al diligenciar la información de la hoja: "3.Controles"</t>
        </r>
      </text>
    </comment>
    <comment ref="Q8" authorId="0" shapeId="0" xr:uid="{00000000-0006-0000-0200-000004000000}">
      <text>
        <r>
          <rPr>
            <b/>
            <sz val="9"/>
            <color indexed="81"/>
            <rFont val="Tahoma"/>
            <family val="2"/>
          </rPr>
          <t>scrdinvitado:</t>
        </r>
        <r>
          <rPr>
            <sz val="9"/>
            <color indexed="81"/>
            <rFont val="Tahoma"/>
            <family val="2"/>
          </rPr>
          <t xml:space="preserve">
Esta columna se diligencia automáticamente al diligenciar la información de la hoja: "3.Controles"</t>
        </r>
      </text>
    </comment>
    <comment ref="S8" authorId="0" shapeId="0" xr:uid="{00000000-0006-0000-0200-000005000000}">
      <text>
        <r>
          <rPr>
            <b/>
            <sz val="9"/>
            <color indexed="81"/>
            <rFont val="Tahoma"/>
            <family val="2"/>
          </rPr>
          <t>scrdinvitado:</t>
        </r>
        <r>
          <rPr>
            <sz val="9"/>
            <color indexed="81"/>
            <rFont val="Tahoma"/>
            <family val="2"/>
          </rPr>
          <t xml:space="preserve">
Esta columna se diligencia automáticamente al diligenciar la información de la hoja: "3.Controles"</t>
        </r>
      </text>
    </comment>
    <comment ref="U8" authorId="0" shapeId="0" xr:uid="{00000000-0006-0000-0200-000006000000}">
      <text>
        <r>
          <rPr>
            <b/>
            <sz val="9"/>
            <color indexed="81"/>
            <rFont val="Tahoma"/>
            <family val="2"/>
          </rPr>
          <t>scrdinvitado:</t>
        </r>
        <r>
          <rPr>
            <sz val="9"/>
            <color indexed="81"/>
            <rFont val="Tahoma"/>
            <family val="2"/>
          </rPr>
          <t xml:space="preserve">
Esta columna se diligencia automáticamente al diligenciar la información de la hoja: "3.Controles"</t>
        </r>
      </text>
    </comment>
    <comment ref="V8" authorId="1" shapeId="0" xr:uid="{00000000-0006-0000-0200-000007000000}">
      <text>
        <r>
          <rPr>
            <b/>
            <sz val="9"/>
            <color indexed="81"/>
            <rFont val="Tahoma"/>
            <family val="2"/>
          </rPr>
          <t>Aceptar el Riesgo:</t>
        </r>
        <r>
          <rPr>
            <sz val="9"/>
            <color indexed="81"/>
            <rFont val="Tahoma"/>
            <family val="2"/>
          </rPr>
          <t xml:space="preserve"> No se adopta ninguna medida que afecte la probabilidad o el impacto del riesgo.
</t>
        </r>
        <r>
          <rPr>
            <b/>
            <sz val="9"/>
            <color indexed="81"/>
            <rFont val="Tahoma"/>
            <family val="2"/>
          </rPr>
          <t xml:space="preserve">Reducir el Riesgo: </t>
        </r>
        <r>
          <rPr>
            <sz val="9"/>
            <color indexed="81"/>
            <rFont val="Tahoma"/>
            <family val="2"/>
          </rPr>
          <t xml:space="preserve">Se adoptan medidas para reducir la probabilidad o el impacto del riesgo, o ambos; por lo general conlleva a la implementación de controles.
</t>
        </r>
        <r>
          <rPr>
            <b/>
            <sz val="9"/>
            <color indexed="81"/>
            <rFont val="Tahoma"/>
            <family val="2"/>
          </rPr>
          <t xml:space="preserve">Evitar el Riesgo: </t>
        </r>
        <r>
          <rPr>
            <sz val="9"/>
            <color indexed="81"/>
            <rFont val="Tahoma"/>
            <family val="2"/>
          </rPr>
          <t xml:space="preserve">Se abandonan las actividades que dan lugar al riesgo, decidiendo no iniciar o no continuar con la actividad que causa el riesgo.
</t>
        </r>
        <r>
          <rPr>
            <b/>
            <sz val="9"/>
            <color indexed="81"/>
            <rFont val="Tahoma"/>
            <family val="2"/>
          </rPr>
          <t xml:space="preserve">Compartir el Riesgo: </t>
        </r>
        <r>
          <rPr>
            <sz val="9"/>
            <color indexed="81"/>
            <rFont val="Tahoma"/>
            <family val="2"/>
          </rPr>
          <t xml:space="preserve">Se reduce la probabilidad o el impacto del riesgo, transfiriendo o compartiendo una parte del riesgo. 
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scrdinvitado</author>
  </authors>
  <commentList>
    <comment ref="X8" authorId="0" shapeId="0" xr:uid="{00000000-0006-0000-0400-000001000000}">
      <text>
        <r>
          <rPr>
            <b/>
            <sz val="9"/>
            <color indexed="81"/>
            <rFont val="Tahoma"/>
            <family val="2"/>
          </rPr>
          <t>scrdinvitado:</t>
        </r>
        <r>
          <rPr>
            <sz val="9"/>
            <color indexed="81"/>
            <rFont val="Tahoma"/>
            <family val="2"/>
          </rPr>
          <t xml:space="preserve">
Esta columna se diligencia automáticamente. Por favor no modificarla.</t>
        </r>
      </text>
    </comment>
    <comment ref="Y8" authorId="0" shapeId="0" xr:uid="{00000000-0006-0000-0400-000002000000}">
      <text>
        <r>
          <rPr>
            <b/>
            <sz val="9"/>
            <color indexed="81"/>
            <rFont val="Tahoma"/>
            <family val="2"/>
          </rPr>
          <t>scrdinvitado:</t>
        </r>
        <r>
          <rPr>
            <sz val="9"/>
            <color indexed="81"/>
            <rFont val="Tahoma"/>
            <family val="2"/>
          </rPr>
          <t xml:space="preserve">
Favor diligenciar esta columna con base en el cuadro de control (Celdas AB9 :AC12)</t>
        </r>
      </text>
    </comment>
    <comment ref="Z8" authorId="0" shapeId="0" xr:uid="{00000000-0006-0000-0400-000003000000}">
      <text>
        <r>
          <rPr>
            <b/>
            <sz val="9"/>
            <color indexed="81"/>
            <rFont val="Tahoma"/>
            <family val="2"/>
          </rPr>
          <t>scrdinvitado:</t>
        </r>
        <r>
          <rPr>
            <sz val="9"/>
            <color indexed="81"/>
            <rFont val="Tahoma"/>
            <family val="2"/>
          </rPr>
          <t xml:space="preserve">
Esta columna se diligencia automáticamente. Por favor no modificarla.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scrdinvitado</author>
  </authors>
  <commentList>
    <comment ref="B11" authorId="0" shapeId="0" xr:uid="{00000000-0006-0000-0600-000001000000}">
      <text>
        <r>
          <rPr>
            <b/>
            <sz val="9"/>
            <color indexed="81"/>
            <rFont val="Tahoma"/>
            <family val="2"/>
          </rPr>
          <t>scrdinvitado:</t>
        </r>
        <r>
          <rPr>
            <sz val="9"/>
            <color indexed="81"/>
            <rFont val="Tahoma"/>
            <family val="2"/>
          </rPr>
          <t xml:space="preserve">
Esta columna se diligencia automáticamente. Por favor no modificarla.</t>
        </r>
      </text>
    </comment>
    <comment ref="C11" authorId="0" shapeId="0" xr:uid="{00000000-0006-0000-0600-000002000000}">
      <text>
        <r>
          <rPr>
            <b/>
            <sz val="9"/>
            <color indexed="81"/>
            <rFont val="Tahoma"/>
            <family val="2"/>
          </rPr>
          <t>scrdinvitado:</t>
        </r>
        <r>
          <rPr>
            <sz val="9"/>
            <color indexed="81"/>
            <rFont val="Tahoma"/>
            <family val="2"/>
          </rPr>
          <t xml:space="preserve">
Esta columna se diligencia automáticamente. Por favor no modificarla.</t>
        </r>
      </text>
    </comment>
    <comment ref="D11" authorId="0" shapeId="0" xr:uid="{00000000-0006-0000-0600-000003000000}">
      <text>
        <r>
          <rPr>
            <b/>
            <sz val="9"/>
            <color indexed="81"/>
            <rFont val="Tahoma"/>
            <family val="2"/>
          </rPr>
          <t>scrdinvitado:</t>
        </r>
        <r>
          <rPr>
            <sz val="9"/>
            <color indexed="81"/>
            <rFont val="Tahoma"/>
            <family val="2"/>
          </rPr>
          <t xml:space="preserve">
Esta columna se diligencia automáticamente. Por favor no modificarla.</t>
        </r>
      </text>
    </comment>
    <comment ref="E11" authorId="0" shapeId="0" xr:uid="{00000000-0006-0000-0600-000004000000}">
      <text>
        <r>
          <rPr>
            <b/>
            <sz val="9"/>
            <color indexed="81"/>
            <rFont val="Tahoma"/>
            <family val="2"/>
          </rPr>
          <t>scrdinvitado:</t>
        </r>
        <r>
          <rPr>
            <sz val="9"/>
            <color indexed="81"/>
            <rFont val="Tahoma"/>
            <family val="2"/>
          </rPr>
          <t xml:space="preserve">
Esta columna se diligencia automáticamente. Por favor no modificarla.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scrdinvitado</author>
  </authors>
  <commentList>
    <comment ref="A10" authorId="0" shapeId="0" xr:uid="{00000000-0006-0000-0800-000001000000}">
      <text>
        <r>
          <rPr>
            <b/>
            <sz val="9"/>
            <color indexed="81"/>
            <rFont val="Tahoma"/>
            <family val="2"/>
          </rPr>
          <t>scrdinvitado:</t>
        </r>
        <r>
          <rPr>
            <sz val="9"/>
            <color indexed="81"/>
            <rFont val="Tahoma"/>
            <family val="2"/>
          </rPr>
          <t xml:space="preserve">
Esta columna se diligencia automáticamente. Por favor no modificarla.</t>
        </r>
      </text>
    </comment>
    <comment ref="B10" authorId="0" shapeId="0" xr:uid="{00000000-0006-0000-0800-000002000000}">
      <text>
        <r>
          <rPr>
            <b/>
            <sz val="9"/>
            <color indexed="81"/>
            <rFont val="Tahoma"/>
            <family val="2"/>
          </rPr>
          <t>scrdinvitado:</t>
        </r>
        <r>
          <rPr>
            <sz val="9"/>
            <color indexed="81"/>
            <rFont val="Tahoma"/>
            <family val="2"/>
          </rPr>
          <t xml:space="preserve">
Esta columna se diligencia automáticamente. Por favor no modificarla.</t>
        </r>
      </text>
    </comment>
    <comment ref="C10" authorId="0" shapeId="0" xr:uid="{00000000-0006-0000-0800-000003000000}">
      <text>
        <r>
          <rPr>
            <b/>
            <sz val="9"/>
            <color indexed="81"/>
            <rFont val="Tahoma"/>
            <family val="2"/>
          </rPr>
          <t>scrdinvitado:</t>
        </r>
        <r>
          <rPr>
            <sz val="9"/>
            <color indexed="81"/>
            <rFont val="Tahoma"/>
            <family val="2"/>
          </rPr>
          <t xml:space="preserve">
Esta columna se diligencia automáticamente. Por favor no modificarla.</t>
        </r>
      </text>
    </comment>
    <comment ref="D10" authorId="0" shapeId="0" xr:uid="{00000000-0006-0000-0800-000004000000}">
      <text>
        <r>
          <rPr>
            <b/>
            <sz val="9"/>
            <color indexed="81"/>
            <rFont val="Tahoma"/>
            <family val="2"/>
          </rPr>
          <t>scrdinvitado:</t>
        </r>
        <r>
          <rPr>
            <sz val="9"/>
            <color indexed="81"/>
            <rFont val="Tahoma"/>
            <family val="2"/>
          </rPr>
          <t xml:space="preserve">
Esta columna se diligencia automáticamente. Por favor no modificarla.</t>
        </r>
      </text>
    </comment>
    <comment ref="E10" authorId="0" shapeId="0" xr:uid="{00000000-0006-0000-0800-000005000000}">
      <text>
        <r>
          <rPr>
            <b/>
            <sz val="9"/>
            <color indexed="81"/>
            <rFont val="Tahoma"/>
            <family val="2"/>
          </rPr>
          <t>scrdinvitado:</t>
        </r>
        <r>
          <rPr>
            <sz val="9"/>
            <color indexed="81"/>
            <rFont val="Tahoma"/>
            <family val="2"/>
          </rPr>
          <t xml:space="preserve">
Esta columna se diligencia automáticamente. Por favor no modificarla.</t>
        </r>
      </text>
    </comment>
    <comment ref="F10" authorId="0" shapeId="0" xr:uid="{00000000-0006-0000-0800-000006000000}">
      <text>
        <r>
          <rPr>
            <b/>
            <sz val="9"/>
            <color indexed="81"/>
            <rFont val="Tahoma"/>
            <family val="2"/>
          </rPr>
          <t>scrdinvitado:</t>
        </r>
        <r>
          <rPr>
            <sz val="9"/>
            <color indexed="81"/>
            <rFont val="Tahoma"/>
            <family val="2"/>
          </rPr>
          <t xml:space="preserve">
Esta columna se diligencia automáticamente. Por favor no modificarla.</t>
        </r>
      </text>
    </comment>
    <comment ref="G10" authorId="0" shapeId="0" xr:uid="{00000000-0006-0000-0800-000007000000}">
      <text>
        <r>
          <rPr>
            <b/>
            <sz val="9"/>
            <color indexed="81"/>
            <rFont val="Tahoma"/>
            <family val="2"/>
          </rPr>
          <t>scrdinvitado:</t>
        </r>
        <r>
          <rPr>
            <sz val="9"/>
            <color indexed="81"/>
            <rFont val="Tahoma"/>
            <family val="2"/>
          </rPr>
          <t xml:space="preserve">
Esta columna se diligencia automáticamente. Por favor no modificarla.</t>
        </r>
      </text>
    </comment>
    <comment ref="H10" authorId="0" shapeId="0" xr:uid="{00000000-0006-0000-0800-000008000000}">
      <text>
        <r>
          <rPr>
            <b/>
            <sz val="9"/>
            <color indexed="81"/>
            <rFont val="Tahoma"/>
            <family val="2"/>
          </rPr>
          <t>scrdinvitado:</t>
        </r>
        <r>
          <rPr>
            <sz val="9"/>
            <color indexed="81"/>
            <rFont val="Tahoma"/>
            <family val="2"/>
          </rPr>
          <t xml:space="preserve">
Esta columna se diligencia automáticamente. Por favor no modificarla.</t>
        </r>
      </text>
    </comment>
    <comment ref="I10" authorId="0" shapeId="0" xr:uid="{00000000-0006-0000-0800-000009000000}">
      <text>
        <r>
          <rPr>
            <b/>
            <sz val="9"/>
            <color indexed="81"/>
            <rFont val="Tahoma"/>
            <family val="2"/>
          </rPr>
          <t>scrdinvitado:</t>
        </r>
        <r>
          <rPr>
            <sz val="9"/>
            <color indexed="81"/>
            <rFont val="Tahoma"/>
            <family val="2"/>
          </rPr>
          <t xml:space="preserve">
Esta columna se diligencia automáticamente. Por favor no modificarla.</t>
        </r>
      </text>
    </comment>
    <comment ref="J10" authorId="0" shapeId="0" xr:uid="{00000000-0006-0000-0800-00000A000000}">
      <text>
        <r>
          <rPr>
            <b/>
            <sz val="9"/>
            <color indexed="81"/>
            <rFont val="Tahoma"/>
            <family val="2"/>
          </rPr>
          <t>scrdinvitado:</t>
        </r>
        <r>
          <rPr>
            <sz val="9"/>
            <color indexed="81"/>
            <rFont val="Tahoma"/>
            <family val="2"/>
          </rPr>
          <t xml:space="preserve">
Esta columna se diligencia automáticamente. Por favor no modificarla.</t>
        </r>
      </text>
    </comment>
    <comment ref="K10" authorId="0" shapeId="0" xr:uid="{00000000-0006-0000-0800-00000B000000}">
      <text>
        <r>
          <rPr>
            <b/>
            <sz val="9"/>
            <color indexed="81"/>
            <rFont val="Tahoma"/>
            <family val="2"/>
          </rPr>
          <t>scrdinvitado:</t>
        </r>
        <r>
          <rPr>
            <sz val="9"/>
            <color indexed="81"/>
            <rFont val="Tahoma"/>
            <family val="2"/>
          </rPr>
          <t xml:space="preserve">
Esta columna se diligencia automáticamente. Por favor no modificarla.</t>
        </r>
      </text>
    </comment>
    <comment ref="L10" authorId="0" shapeId="0" xr:uid="{00000000-0006-0000-0800-00000C000000}">
      <text>
        <r>
          <rPr>
            <b/>
            <sz val="9"/>
            <color indexed="81"/>
            <rFont val="Tahoma"/>
            <family val="2"/>
          </rPr>
          <t>scrdinvitado:</t>
        </r>
        <r>
          <rPr>
            <sz val="9"/>
            <color indexed="81"/>
            <rFont val="Tahoma"/>
            <family val="2"/>
          </rPr>
          <t xml:space="preserve">
Esta columna se diligencia automáticamente. Por favor no modificarla.</t>
        </r>
      </text>
    </comment>
    <comment ref="M10" authorId="0" shapeId="0" xr:uid="{00000000-0006-0000-0800-00000D000000}">
      <text>
        <r>
          <rPr>
            <b/>
            <sz val="9"/>
            <color indexed="81"/>
            <rFont val="Tahoma"/>
            <family val="2"/>
          </rPr>
          <t>scrdinvitado:</t>
        </r>
        <r>
          <rPr>
            <sz val="9"/>
            <color indexed="81"/>
            <rFont val="Tahoma"/>
            <family val="2"/>
          </rPr>
          <t xml:space="preserve">
Esta columna se diligencia automáticamente. Por favor no modificarla.</t>
        </r>
      </text>
    </comment>
    <comment ref="N10" authorId="0" shapeId="0" xr:uid="{00000000-0006-0000-0800-00000E000000}">
      <text>
        <r>
          <rPr>
            <b/>
            <sz val="9"/>
            <color indexed="81"/>
            <rFont val="Tahoma"/>
            <family val="2"/>
          </rPr>
          <t>scrdinvitado:</t>
        </r>
        <r>
          <rPr>
            <sz val="9"/>
            <color indexed="81"/>
            <rFont val="Tahoma"/>
            <family val="2"/>
          </rPr>
          <t xml:space="preserve">
Esta columna se diligencia automáticamente. Por favor no modificarla.</t>
        </r>
      </text>
    </comment>
    <comment ref="O10" authorId="0" shapeId="0" xr:uid="{00000000-0006-0000-0800-00000F000000}">
      <text>
        <r>
          <rPr>
            <b/>
            <sz val="9"/>
            <color indexed="81"/>
            <rFont val="Tahoma"/>
            <family val="2"/>
          </rPr>
          <t>scrdinvitado:</t>
        </r>
        <r>
          <rPr>
            <sz val="9"/>
            <color indexed="81"/>
            <rFont val="Tahoma"/>
            <family val="2"/>
          </rPr>
          <t xml:space="preserve">
Esta columna se diligencia automáticamente. Por favor no modificarla.</t>
        </r>
      </text>
    </comment>
  </commentList>
</comments>
</file>

<file path=xl/sharedStrings.xml><?xml version="1.0" encoding="utf-8"?>
<sst xmlns="http://schemas.openxmlformats.org/spreadsheetml/2006/main" count="853" uniqueCount="465">
  <si>
    <t>CONSECUENCIA</t>
  </si>
  <si>
    <t>IMPACTO</t>
  </si>
  <si>
    <t>ZONA DE RIESGO INHERENTE</t>
  </si>
  <si>
    <t>Control Automatico</t>
  </si>
  <si>
    <t>Control Manual</t>
  </si>
  <si>
    <t>Puntaje</t>
  </si>
  <si>
    <t xml:space="preserve">IMPACTO </t>
  </si>
  <si>
    <t>ZONA DE RIESGO RESIDUAL</t>
  </si>
  <si>
    <t>Estratégico</t>
  </si>
  <si>
    <t>Insignificante</t>
  </si>
  <si>
    <t>Raro</t>
  </si>
  <si>
    <t>Operativo</t>
  </si>
  <si>
    <t>Menor</t>
  </si>
  <si>
    <t>Improbable</t>
  </si>
  <si>
    <t>Financiera</t>
  </si>
  <si>
    <t>Moderado</t>
  </si>
  <si>
    <t>Posible</t>
  </si>
  <si>
    <t>Cumplimiento</t>
  </si>
  <si>
    <t>Mayor</t>
  </si>
  <si>
    <t>Probable</t>
  </si>
  <si>
    <t>Tecnología</t>
  </si>
  <si>
    <t>Catastrófico</t>
  </si>
  <si>
    <t>Casi Seguro</t>
  </si>
  <si>
    <t>Corrupción</t>
  </si>
  <si>
    <t>tipo_riesgo</t>
  </si>
  <si>
    <t>Impacto</t>
  </si>
  <si>
    <t>Probabilidad</t>
  </si>
  <si>
    <t>PROBABILIDAD</t>
  </si>
  <si>
    <t>BAJO 4%</t>
  </si>
  <si>
    <t>BAJO 16%</t>
  </si>
  <si>
    <t>BAJO 8%</t>
  </si>
  <si>
    <t>BAJO 20%</t>
  </si>
  <si>
    <t>BAJO 13%</t>
  </si>
  <si>
    <t>MODERADO 24%</t>
  </si>
  <si>
    <t>MODERADO 28%</t>
  </si>
  <si>
    <t>MODERADO 32%</t>
  </si>
  <si>
    <t>MODERADO 36%</t>
  </si>
  <si>
    <t>ALTA 40%</t>
  </si>
  <si>
    <t>ALTA 44%</t>
  </si>
  <si>
    <t>ALTA 48%</t>
  </si>
  <si>
    <t>ALTA 52%</t>
  </si>
  <si>
    <t>ALTA 56%</t>
  </si>
  <si>
    <t>ALTA 60%</t>
  </si>
  <si>
    <t>ALTA 64%</t>
  </si>
  <si>
    <t>ALTA 68%</t>
  </si>
  <si>
    <t>EXTREMA 72%</t>
  </si>
  <si>
    <t>EXTREMA 76%</t>
  </si>
  <si>
    <t>EXTREMA 80%</t>
  </si>
  <si>
    <t>EXTREMA 84%</t>
  </si>
  <si>
    <t>EXTREMA 88%</t>
  </si>
  <si>
    <t>EXTREMA 92%</t>
  </si>
  <si>
    <t>EXTREMA 96%</t>
  </si>
  <si>
    <t>EXTREMA 100%</t>
  </si>
  <si>
    <t>ZONA</t>
  </si>
  <si>
    <t>SI</t>
  </si>
  <si>
    <t>CALIFICACION DE CONTROLES</t>
  </si>
  <si>
    <t>NO</t>
  </si>
  <si>
    <t>1. Diario</t>
  </si>
  <si>
    <t>2. Semanal</t>
  </si>
  <si>
    <t>3. Quincenal</t>
  </si>
  <si>
    <t>4. Mensual</t>
  </si>
  <si>
    <t>5. Bimensual</t>
  </si>
  <si>
    <t>6. Trimestral</t>
  </si>
  <si>
    <t>7. Semestral</t>
  </si>
  <si>
    <t>8. Anual</t>
  </si>
  <si>
    <t>9. Por Demanda</t>
  </si>
  <si>
    <t>Frecuencia Control</t>
  </si>
  <si>
    <t>Valor</t>
  </si>
  <si>
    <t>Valoracion</t>
  </si>
  <si>
    <t>Frecuencia Diario, Semanal</t>
  </si>
  <si>
    <t>Frecuencia Quincenal, Mensual, Bimensual, Trimestral,Semestral</t>
  </si>
  <si>
    <t>Frecuencia anual, demanda</t>
  </si>
  <si>
    <t>Opciones de Manejo</t>
  </si>
  <si>
    <t>REDUCIRLO O MITIGARLO</t>
  </si>
  <si>
    <t>ASUMIR</t>
  </si>
  <si>
    <t>EVITAR</t>
  </si>
  <si>
    <t>Mejoramiento Continuo</t>
  </si>
  <si>
    <t>Dirección</t>
  </si>
  <si>
    <t>Apoyo</t>
  </si>
  <si>
    <t>Evaluación</t>
  </si>
  <si>
    <t>Proceso/Subproceso</t>
  </si>
  <si>
    <t>Planeación</t>
  </si>
  <si>
    <t>Participación/Gestión del Emprendimiento Cultural</t>
  </si>
  <si>
    <t>Participación/Fomento a la Gestión Cultural Regional</t>
  </si>
  <si>
    <t>Participación/Apoyo a proyectos culturales y artísticos del Programa Nacional de Concertación</t>
  </si>
  <si>
    <t>Participación/Estímulos a la Creación e Investigación</t>
  </si>
  <si>
    <t>Creación y Memoria/Gestión del Patrimonio Bibliográfico</t>
  </si>
  <si>
    <t xml:space="preserve">Creación y Memoria/Gestión de la Actividad Artística    </t>
  </si>
  <si>
    <t>Creación y Memoria/Gestión del Desarrollo Artístico e Industrial de la Cinematografía</t>
  </si>
  <si>
    <t>Creación y Memoria/Gestión creación y consolidación de infraestructura cultural</t>
  </si>
  <si>
    <t>Creación y Memoria/Gestión del Patrimonio Cultural</t>
  </si>
  <si>
    <t>Creación y Memoria/Gestión de Museos   </t>
  </si>
  <si>
    <t>Dialogo Cultura/Gestión de la comunicación y divulgación cultural</t>
  </si>
  <si>
    <t>Dialogo Cultura/Gestión de la Inclusión de la diversidad étnica y cultural</t>
  </si>
  <si>
    <t>Gestión Documental</t>
  </si>
  <si>
    <t>Gestión Humana</t>
  </si>
  <si>
    <t>Contratación- Adquisición de  Bienes y Servicios</t>
  </si>
  <si>
    <t>Gestión Financiera y Contable</t>
  </si>
  <si>
    <t>Sistemas y Recursos Administrativos</t>
  </si>
  <si>
    <t>Asesoría Jurídica</t>
  </si>
  <si>
    <t>Grupo de Prensa y Divulgacion</t>
  </si>
  <si>
    <t>Oficina de Control Interno</t>
  </si>
  <si>
    <t>Grupo de Atención al Ciudadano</t>
  </si>
  <si>
    <t>Dirección de Fomento Regional</t>
  </si>
  <si>
    <t>Grupo de Emprendimiento Cultural</t>
  </si>
  <si>
    <t>Grupo Programa Nacional de Concertación</t>
  </si>
  <si>
    <t>Grupo Programa Nacional de Estimulos</t>
  </si>
  <si>
    <t>Biblioteca Nacional</t>
  </si>
  <si>
    <t>Dirección de Artes</t>
  </si>
  <si>
    <t>Dirección de Cinematografía</t>
  </si>
  <si>
    <t>Dirección de Patrimonio</t>
  </si>
  <si>
    <t>Grupo de Infraestructura Cultural</t>
  </si>
  <si>
    <t xml:space="preserve">Museo Nacional </t>
  </si>
  <si>
    <t>Grupo Programa Fortalecimiento a Museos</t>
  </si>
  <si>
    <t>Dirección de Poblaciones</t>
  </si>
  <si>
    <t>Grupo de Gestion Documental</t>
  </si>
  <si>
    <t>Grupo de Gestion Humana</t>
  </si>
  <si>
    <t>Grupo de Contratos y Convenios</t>
  </si>
  <si>
    <t>Grupo de Gestion Financiera</t>
  </si>
  <si>
    <t>Grupo de Gestion Administrativa y de Servicios</t>
  </si>
  <si>
    <t>Grupo de Gestion de Sistemas e Informatica</t>
  </si>
  <si>
    <t>Oficina Asesora Juridica</t>
  </si>
  <si>
    <t>Grupo de Control Interno Disciplinario</t>
  </si>
  <si>
    <t>Dirección de Comunicaciones</t>
  </si>
  <si>
    <t>Tipo</t>
  </si>
  <si>
    <t>Museo Santa Clara</t>
  </si>
  <si>
    <t>Museo de la Independencia</t>
  </si>
  <si>
    <t>Museo Quinta Bolivar</t>
  </si>
  <si>
    <t>Participación</t>
  </si>
  <si>
    <t>Dependencia</t>
  </si>
  <si>
    <t xml:space="preserve">Oficina Asesora de Planeación </t>
  </si>
  <si>
    <t>Museo Arte Colonial</t>
  </si>
  <si>
    <t>Tipo de Control</t>
  </si>
  <si>
    <t>Preventivos</t>
  </si>
  <si>
    <t>Detectivos</t>
  </si>
  <si>
    <t>Correctivos</t>
  </si>
  <si>
    <t>Estan documentados, formalizados  y actualizados los controles</t>
  </si>
  <si>
    <t>Se cuenta con registros que evidencien la ejecución y
seguimiento del control(es)</t>
  </si>
  <si>
    <t>Está(n) definido(s) el(los) responsable(s) de la
ejecución del control (es) y del seguimiento</t>
  </si>
  <si>
    <t>En el tiempo que lleva el (los) control (es) ha
demostrado ser efectiva</t>
  </si>
  <si>
    <t>Prestación_del_Servicio</t>
  </si>
  <si>
    <t>CONTROL</t>
  </si>
  <si>
    <t>R4</t>
  </si>
  <si>
    <t>R5</t>
  </si>
  <si>
    <t>C1</t>
  </si>
  <si>
    <t>C2</t>
  </si>
  <si>
    <t>CONTROLES
(ID CONTROL)</t>
  </si>
  <si>
    <t>IMPACTO (L3)</t>
  </si>
  <si>
    <t>PROBABILIDAD (J3)</t>
  </si>
  <si>
    <t>RIESGO INHERENTE</t>
  </si>
  <si>
    <t>RIESGO RESIDUAL</t>
  </si>
  <si>
    <t>DEBILIDADES</t>
  </si>
  <si>
    <t>AMENAZAS</t>
  </si>
  <si>
    <t>%</t>
  </si>
  <si>
    <t>R6</t>
  </si>
  <si>
    <t>R7</t>
  </si>
  <si>
    <t>R8</t>
  </si>
  <si>
    <t>R9</t>
  </si>
  <si>
    <t>R10</t>
  </si>
  <si>
    <t>INSIGNIFICANTE</t>
  </si>
  <si>
    <t>MENOR</t>
  </si>
  <si>
    <t>MODERADO</t>
  </si>
  <si>
    <t>MAYOR</t>
  </si>
  <si>
    <t>CATASTROFICO</t>
  </si>
  <si>
    <t>RARO</t>
  </si>
  <si>
    <t>IMPROBABLE</t>
  </si>
  <si>
    <t>POSIBLE</t>
  </si>
  <si>
    <t>PROBABLE</t>
  </si>
  <si>
    <t>CASI SEGURO</t>
  </si>
  <si>
    <t>ANTES DE CONTROLES</t>
  </si>
  <si>
    <t>DESPUES DE CONTROLES</t>
  </si>
  <si>
    <t>Imagen</t>
  </si>
  <si>
    <t>Activo_Información</t>
  </si>
  <si>
    <t>RIESGO</t>
  </si>
  <si>
    <t>CAUSA</t>
  </si>
  <si>
    <t xml:space="preserve">ACCION </t>
  </si>
  <si>
    <t>TAREAS</t>
  </si>
  <si>
    <t>EJECUCION TAREAS</t>
  </si>
  <si>
    <t>% AVANCE</t>
  </si>
  <si>
    <t>DESCRIPCION DEL AVANCE</t>
  </si>
  <si>
    <t>PLAN DE MANEJO</t>
  </si>
  <si>
    <t>PLAN MANEJO</t>
  </si>
  <si>
    <t xml:space="preserve">ZONA RIESGO RESIDUAL </t>
  </si>
  <si>
    <t>SE PRESENTO EL EVENTO</t>
  </si>
  <si>
    <t>AVISO ALERTA</t>
  </si>
  <si>
    <t>DESCRIPCION EVENTO</t>
  </si>
  <si>
    <t>MEDIO DE VERIFICACION</t>
  </si>
  <si>
    <t>FECHA INICIO</t>
  </si>
  <si>
    <t>FECHA FINALIZACION</t>
  </si>
  <si>
    <t>CAUSAS</t>
  </si>
  <si>
    <t>ID</t>
  </si>
  <si>
    <t>CONTROLES</t>
  </si>
  <si>
    <t>RESPONSABLE
SEGUIMIENTO</t>
  </si>
  <si>
    <t>RESPOSABLE SEGUIMIENTO</t>
  </si>
  <si>
    <t>OPCIONES DE MANEJO</t>
  </si>
  <si>
    <t>CALIFICACIÓN CONTROLES
PROBABILIDAD</t>
  </si>
  <si>
    <t>CALIFICACIÓN CONTROLES IMPACTO</t>
  </si>
  <si>
    <r>
      <rPr>
        <b/>
        <sz val="12"/>
        <rFont val="Calibri"/>
        <family val="2"/>
      </rPr>
      <t>Página</t>
    </r>
    <r>
      <rPr>
        <sz val="12"/>
        <rFont val="Calibri"/>
        <family val="2"/>
      </rPr>
      <t xml:space="preserve"> 1 de 6</t>
    </r>
  </si>
  <si>
    <r>
      <rPr>
        <b/>
        <sz val="12"/>
        <rFont val="Calibri"/>
        <family val="2"/>
      </rPr>
      <t>Página</t>
    </r>
    <r>
      <rPr>
        <sz val="12"/>
        <rFont val="Calibri"/>
        <family val="2"/>
      </rPr>
      <t xml:space="preserve"> 2 de 6</t>
    </r>
  </si>
  <si>
    <r>
      <rPr>
        <b/>
        <sz val="12"/>
        <rFont val="Calibri"/>
        <family val="2"/>
      </rPr>
      <t>Página</t>
    </r>
    <r>
      <rPr>
        <sz val="12"/>
        <rFont val="Calibri"/>
        <family val="2"/>
      </rPr>
      <t xml:space="preserve"> 3 de 6</t>
    </r>
  </si>
  <si>
    <r>
      <rPr>
        <b/>
        <sz val="12"/>
        <rFont val="Calibri"/>
        <family val="2"/>
      </rPr>
      <t>Página</t>
    </r>
    <r>
      <rPr>
        <sz val="12"/>
        <rFont val="Calibri"/>
        <family val="2"/>
      </rPr>
      <t xml:space="preserve"> 4 de 6</t>
    </r>
  </si>
  <si>
    <r>
      <rPr>
        <b/>
        <sz val="12"/>
        <rFont val="Calibri"/>
        <family val="2"/>
      </rPr>
      <t>Página</t>
    </r>
    <r>
      <rPr>
        <sz val="12"/>
        <rFont val="Calibri"/>
        <family val="2"/>
      </rPr>
      <t xml:space="preserve"> 5 de 6</t>
    </r>
  </si>
  <si>
    <t>TRANSFERIR O COMPARTIR</t>
  </si>
  <si>
    <t>TIPO DE PROCESO</t>
  </si>
  <si>
    <t>CAUSAS INTERNAS/EXTERNAS</t>
  </si>
  <si>
    <t>ID RIESGO</t>
  </si>
  <si>
    <t>ID CONTROL</t>
  </si>
  <si>
    <t>AFECTA IMPACTO</t>
  </si>
  <si>
    <t>AFECTA PROBABILIDAD</t>
  </si>
  <si>
    <t>PUNTAJE</t>
  </si>
  <si>
    <t>ID_RIESGO</t>
  </si>
  <si>
    <t>ACCIÓN</t>
  </si>
  <si>
    <t>TRATAMIENTO</t>
  </si>
  <si>
    <t>FECHA FINAL</t>
  </si>
  <si>
    <t>MATERIALIZACIÓN RIESGO</t>
  </si>
  <si>
    <t>VERSION</t>
  </si>
  <si>
    <t>FECHA</t>
  </si>
  <si>
    <t>Seguimiento y Monitoreo</t>
  </si>
  <si>
    <t>Elaboró</t>
  </si>
  <si>
    <t>Revisó</t>
  </si>
  <si>
    <t>Nombre</t>
  </si>
  <si>
    <t>Cargo</t>
  </si>
  <si>
    <t>Fecha</t>
  </si>
  <si>
    <t>MAPA DE RIESGOS</t>
  </si>
  <si>
    <t>Teatro Colon</t>
  </si>
  <si>
    <t>SITUACION DE RIESGO</t>
  </si>
  <si>
    <t>Despacho Ministro /Asuntos Internacionales</t>
  </si>
  <si>
    <t>Página 6 de 6</t>
  </si>
  <si>
    <t xml:space="preserve">MAPA DE RIESGOS DE GESTIÓN Y CORRUPCIÓN </t>
  </si>
  <si>
    <t xml:space="preserve">Código: </t>
  </si>
  <si>
    <t>FR-01-PR-MEJ-05</t>
  </si>
  <si>
    <t>Versión:</t>
  </si>
  <si>
    <t>Fecha:</t>
  </si>
  <si>
    <t>RAZÓN DE LA ACTUALIZACION</t>
  </si>
  <si>
    <t>Se elaborá manual MN-01-PR-MEJ-05 Metodología administración de riesgos de gestión - corrupción  y formato FR-01-PR-MEJ-05 para su respectivo seguimiento.</t>
  </si>
  <si>
    <t>Enero del 2019</t>
  </si>
  <si>
    <t>Se actualiza los riesgos de la Secretaría de Cultura, Recreación y Deporte con el fin de unificar  riesgos de gestión y corrupción en cumplimiento de la actualizacion de los lineamiento de administración de riesgos.</t>
  </si>
  <si>
    <t>PROCESO</t>
  </si>
  <si>
    <t>RESPONSABLE DEL PROCESO</t>
  </si>
  <si>
    <t xml:space="preserve"> EXTERNOS</t>
  </si>
  <si>
    <t xml:space="preserve"> INTERNOS</t>
  </si>
  <si>
    <t>FACTORES</t>
  </si>
  <si>
    <t>DEPENDENCIA</t>
  </si>
  <si>
    <t>Misional</t>
  </si>
  <si>
    <t>Direccionamiento Estratégico</t>
  </si>
  <si>
    <t>Comunicaciones</t>
  </si>
  <si>
    <t>Mejora Continua</t>
  </si>
  <si>
    <t>Fomento</t>
  </si>
  <si>
    <t>Transformaciones Culturales</t>
  </si>
  <si>
    <t>Formalización de Entidades sin ánimo de lucro</t>
  </si>
  <si>
    <t>Gestión Financiera</t>
  </si>
  <si>
    <t>Gestión Jurídica</t>
  </si>
  <si>
    <t>Gestión de Tic</t>
  </si>
  <si>
    <t>Atención al Ciudadano</t>
  </si>
  <si>
    <t>Gestión Documental, de Recursos Físicos y Servicios Generales</t>
  </si>
  <si>
    <r>
      <t xml:space="preserve">SOCIALES 
</t>
    </r>
    <r>
      <rPr>
        <sz val="14"/>
        <rFont val="Cambria"/>
        <family val="1"/>
        <scheme val="major"/>
      </rPr>
      <t>( Demografía, responsabilidad social, orden público).</t>
    </r>
  </si>
  <si>
    <r>
      <t xml:space="preserve">POLÍTICOS
</t>
    </r>
    <r>
      <rPr>
        <sz val="14"/>
        <rFont val="Cambria"/>
        <family val="1"/>
        <scheme val="major"/>
      </rPr>
      <t>(Cambios de gobierno, legislación, políticas públicas, regulación).</t>
    </r>
  </si>
  <si>
    <r>
      <t xml:space="preserve">ECONÓMICOS
</t>
    </r>
    <r>
      <rPr>
        <sz val="14"/>
        <rFont val="Cambria"/>
        <family val="1"/>
        <scheme val="major"/>
      </rPr>
      <t>(Disponibilidad de capital, liquidez, mercados financieros, desempleo, competencia).</t>
    </r>
  </si>
  <si>
    <r>
      <t xml:space="preserve">TECNOLÓGICOS
</t>
    </r>
    <r>
      <rPr>
        <sz val="14"/>
        <rFont val="Cambria"/>
        <family val="1"/>
        <scheme val="major"/>
      </rPr>
      <t>(Avances en tecnología, acceso a sistemas de información
externos, gobierno en línea)</t>
    </r>
  </si>
  <si>
    <r>
      <t xml:space="preserve">MEDIO AMBIENTALES 
</t>
    </r>
    <r>
      <rPr>
        <sz val="14"/>
        <rFont val="Cambria"/>
        <family val="1"/>
        <scheme val="major"/>
      </rPr>
      <t>(Emisiones y residuos, energía, catástrofes naturales, desarrollo sostenible).</t>
    </r>
  </si>
  <si>
    <r>
      <t xml:space="preserve">COMUNICACIÓN EXTERNA
 </t>
    </r>
    <r>
      <rPr>
        <sz val="14"/>
        <rFont val="Cambria"/>
        <family val="1"/>
        <scheme val="major"/>
      </rPr>
      <t>(Mecanismos utilizados para entrar en contacto con los usuarios o ciudadanos, canales establecidos para que el mismo se comunique con la entidad).</t>
    </r>
  </si>
  <si>
    <r>
      <t xml:space="preserve">FINANCIEROS
 </t>
    </r>
    <r>
      <rPr>
        <sz val="14"/>
        <rFont val="Cambria"/>
        <family val="1"/>
        <scheme val="major"/>
      </rPr>
      <t>(Presupuesto de funcionamiento, recursos de inversión, infraestructura, capacidad instalada).</t>
    </r>
  </si>
  <si>
    <r>
      <t xml:space="preserve">PERSONAL 
</t>
    </r>
    <r>
      <rPr>
        <sz val="14"/>
        <rFont val="Cambria"/>
        <family val="1"/>
        <scheme val="major"/>
      </rPr>
      <t>(Competencia del personal, disponibilidad del personal, seguridad y salud ocupacional).</t>
    </r>
  </si>
  <si>
    <r>
      <t xml:space="preserve">PROCESOS
</t>
    </r>
    <r>
      <rPr>
        <sz val="14"/>
        <rFont val="Cambria"/>
        <family val="1"/>
        <scheme val="major"/>
      </rPr>
      <t>(Capacidad, diseño, ejecución, proveedores, entradas, salidas, gestión del conocimiento).</t>
    </r>
  </si>
  <si>
    <r>
      <t xml:space="preserve">TECNOLOGÍA 
</t>
    </r>
    <r>
      <rPr>
        <sz val="14"/>
        <rFont val="Cambria"/>
        <family val="1"/>
        <scheme val="major"/>
      </rPr>
      <t>(Integridad de datos, disponibilidad de datos y sistemas, desarrollo, producción, mantenimiento de sistemas de información).</t>
    </r>
  </si>
  <si>
    <r>
      <t xml:space="preserve">ESTRATÉGICOS 
</t>
    </r>
    <r>
      <rPr>
        <sz val="14"/>
        <rFont val="Cambria"/>
        <family val="1"/>
        <scheme val="major"/>
      </rPr>
      <t>(Direccionamiento estratégico, planeación institucional, liderazgo, trabajo en equipo y Legal).</t>
    </r>
  </si>
  <si>
    <r>
      <t xml:space="preserve">COMUNICACIÓN INTERNA
 </t>
    </r>
    <r>
      <rPr>
        <sz val="14"/>
        <rFont val="Cambria"/>
        <family val="1"/>
        <scheme val="major"/>
      </rPr>
      <t>(Canales utilizados y su efectividad, flujo de la información necesaria para el desarrollo de las operaciones).</t>
    </r>
  </si>
  <si>
    <r>
      <t xml:space="preserve">DISEÑO DEL PROCESO
 </t>
    </r>
    <r>
      <rPr>
        <sz val="14"/>
        <rFont val="Cambria"/>
        <family val="1"/>
        <scheme val="major"/>
      </rPr>
      <t>(Claridad en la descripción del alcance y objetivo del proceso).</t>
    </r>
  </si>
  <si>
    <r>
      <t xml:space="preserve">INTERACCIONES CON OTROS PROCESOS
 </t>
    </r>
    <r>
      <rPr>
        <sz val="14"/>
        <rFont val="Cambria"/>
        <family val="1"/>
        <scheme val="major"/>
      </rPr>
      <t>(Relación precisa con otros procesos en cuanto a insumos, proveedores, productos, usuarios o clientes).</t>
    </r>
  </si>
  <si>
    <r>
      <t xml:space="preserve">TRANSVERSALIDAD
 </t>
    </r>
    <r>
      <rPr>
        <sz val="14"/>
        <rFont val="Cambria"/>
        <family val="1"/>
        <scheme val="major"/>
      </rPr>
      <t>(Procesos que determinan lineamientos necesarios para el desarrollo de todos los procesos de la entidad).</t>
    </r>
  </si>
  <si>
    <r>
      <t xml:space="preserve">PROCEDIMIENTOS ASOCIADOS </t>
    </r>
    <r>
      <rPr>
        <sz val="14"/>
        <rFont val="Cambria"/>
        <family val="1"/>
        <scheme val="major"/>
      </rPr>
      <t xml:space="preserve">
(Pertinencia en los procedimientos que desarrollan los procesos).</t>
    </r>
  </si>
  <si>
    <r>
      <t xml:space="preserve">RESPONSABLES DEL PROCESO
 </t>
    </r>
    <r>
      <rPr>
        <sz val="14"/>
        <rFont val="Cambria"/>
        <family val="1"/>
        <scheme val="major"/>
      </rPr>
      <t>(Grado de autoridad y responsabilidad de los funcionarios frente al proceso)</t>
    </r>
    <r>
      <rPr>
        <b/>
        <sz val="14"/>
        <rFont val="Cambria"/>
        <family val="1"/>
        <scheme val="major"/>
      </rPr>
      <t>.</t>
    </r>
  </si>
  <si>
    <r>
      <t xml:space="preserve">COMUNICACIÓN ENTRE LOS PROCESOS
 </t>
    </r>
    <r>
      <rPr>
        <sz val="14"/>
        <rFont val="Cambria"/>
        <family val="1"/>
        <scheme val="major"/>
      </rPr>
      <t>(Efectividad en los flujos de información determinados en la interacción de los procesos).</t>
    </r>
  </si>
  <si>
    <t>TIPOLOGÍA DE RIESGOS</t>
  </si>
  <si>
    <t>TIPO PROCESO</t>
  </si>
  <si>
    <t>Gerenciales</t>
  </si>
  <si>
    <t>Financieros</t>
  </si>
  <si>
    <t xml:space="preserve">Mayor </t>
  </si>
  <si>
    <t>Dirección de Planeación</t>
  </si>
  <si>
    <t>Oficina Asesora de Comunicaciones</t>
  </si>
  <si>
    <t>Dirección de Fomento</t>
  </si>
  <si>
    <t>Dirección de Cultura Ciudadana</t>
  </si>
  <si>
    <t>Trasnformaciones Culturales</t>
  </si>
  <si>
    <t>Dirección de Lectura y Bibliotecas</t>
  </si>
  <si>
    <t>Dirección de Asusntos Locales</t>
  </si>
  <si>
    <t>Participación y Dialogo Social</t>
  </si>
  <si>
    <t>Dirección de Arte, Cultura y Patrimonio</t>
  </si>
  <si>
    <t>Gestión de la Infraestructura Cultural y Patrimonial</t>
  </si>
  <si>
    <t>Dirección de Persona Jurídicas</t>
  </si>
  <si>
    <t>Dirección de Gestión Corporativa</t>
  </si>
  <si>
    <t>Grupo Interno de Recursos Financieros</t>
  </si>
  <si>
    <t>Grupo Interno de Recursos Físicos</t>
  </si>
  <si>
    <t>Grupo Interno de Recursos Humanos</t>
  </si>
  <si>
    <t>Gestión de Talento Humano</t>
  </si>
  <si>
    <t>Grupo Interno de Sistemas</t>
  </si>
  <si>
    <t>Oficina Asesora Jurídica</t>
  </si>
  <si>
    <t>Oficina de Control Iinterno Disciplinario</t>
  </si>
  <si>
    <t>Oficina de Control interno</t>
  </si>
  <si>
    <t>Seguimiento y Evaluación de la Gestión</t>
  </si>
  <si>
    <t>Control Disciplinario</t>
  </si>
  <si>
    <t>¿EN QUE DOCUMENTO, SE EVIDENCIA EL CONTROL?</t>
  </si>
  <si>
    <t>¿Existe un responsable asignado a la ejecución del control?</t>
  </si>
  <si>
    <t>Asignado</t>
  </si>
  <si>
    <t>No asignado</t>
  </si>
  <si>
    <t>¿El responsable tiene la autoridad y adecuada segregación de funciones en la ejecución del control?</t>
  </si>
  <si>
    <t>¿La oportunidad en que se ejecuta el control ayuda a prevenir la mitigación del riesgo o a detectar la materialización del riesgo de manera oportuna?</t>
  </si>
  <si>
    <t>Oportuna</t>
  </si>
  <si>
    <t>Inoportuna</t>
  </si>
  <si>
    <t>¿Las actividades que se desarrollan en el control realmente buscan por si sola prevenir o detectar las causas que pueden dar origen al riesgo, ejemplo Verificar, Validar Cotejar, Comparar, Revisar, ¿etc.?</t>
  </si>
  <si>
    <t>Prevenir</t>
  </si>
  <si>
    <t>No es un control</t>
  </si>
  <si>
    <t xml:space="preserve"> Detectar</t>
  </si>
  <si>
    <t>¿La fuente de información que se utiliza en el desarrollo del control es información confiable que permita mitigar el riesgo?</t>
  </si>
  <si>
    <t>No confiable</t>
  </si>
  <si>
    <t>Confiable</t>
  </si>
  <si>
    <t>¿Las observaciones, desviaciones o diferencias identificadas como resultados de la ejecución del control son investigadas y resueltas de manera oportuna?</t>
  </si>
  <si>
    <t>Se investigan y resuelven oportunamente</t>
  </si>
  <si>
    <t>No se investigan y resuelven oportunamente.</t>
  </si>
  <si>
    <t>¿Se deja evidencia o rastro de la ejecución del control, que permita a cualquier tercero con la evidencia, llegar a la misma conclusión?</t>
  </si>
  <si>
    <t>Completa</t>
  </si>
  <si>
    <t xml:space="preserve">Incompleta </t>
  </si>
  <si>
    <t xml:space="preserve"> No existente</t>
  </si>
  <si>
    <t>Operativos</t>
  </si>
  <si>
    <t>Estrategicos</t>
  </si>
  <si>
    <t>Imagen_o_Reputacional</t>
  </si>
  <si>
    <t>Corrupcion</t>
  </si>
  <si>
    <t>Tecnologicos</t>
  </si>
  <si>
    <t>Partiendo del contexto de la entidad "FT-01-DES-EST Conocimiento y contexto de la Organización para el Direccionamiento Estratégico" y el mapeo de cada uno de los procesos,  se analiza las amenzas y debilidades que pueden generar situación de riesgo, teniendo en cuenta los objetivos estratégicos y de proceso de la entidad, a nivel de Contexto interno, externo y del Proceso.</t>
  </si>
  <si>
    <t>CONTEXTO ESTRATÉGICO DE LOS PROCESO</t>
  </si>
  <si>
    <t>C3</t>
  </si>
  <si>
    <t>MATRIZ DEFINICIÓN DE LOS RIEGOS DE CORRUPCIÓN</t>
  </si>
  <si>
    <t>Criterios para calificar el Impacto - Riesgos de Corrupción</t>
  </si>
  <si>
    <t>No.</t>
  </si>
  <si>
    <t xml:space="preserve"> Riesgo</t>
  </si>
  <si>
    <t>Acción u omisión</t>
  </si>
  <si>
    <t>Uso del poder</t>
  </si>
  <si>
    <t>Beneficio a terceros</t>
  </si>
  <si>
    <t>Preguntas: Si el riesgo de corrupción se materializa podría…</t>
  </si>
  <si>
    <t>1=Si / 0=No</t>
  </si>
  <si>
    <t>¿Afectar al grupo de funcionarios del proceso?</t>
  </si>
  <si>
    <r>
      <t xml:space="preserve">Responder afirmativamente de UNO a CINCO pregunta(s) genera un impacto </t>
    </r>
    <r>
      <rPr>
        <b/>
        <sz val="11"/>
        <color theme="1"/>
        <rFont val="Calibri"/>
        <family val="2"/>
        <scheme val="minor"/>
      </rPr>
      <t>moderado</t>
    </r>
    <r>
      <rPr>
        <sz val="11"/>
        <color theme="1"/>
        <rFont val="Calibri"/>
        <family val="2"/>
        <scheme val="minor"/>
      </rPr>
      <t xml:space="preserve">.                                                                          Responder afirmativamente de SEIS a ONCE preguntas genera un impacto </t>
    </r>
    <r>
      <rPr>
        <b/>
        <sz val="11"/>
        <color theme="1"/>
        <rFont val="Calibri"/>
        <family val="2"/>
        <scheme val="minor"/>
      </rPr>
      <t>mayor</t>
    </r>
    <r>
      <rPr>
        <sz val="11"/>
        <color theme="1"/>
        <rFont val="Calibri"/>
        <family val="2"/>
        <scheme val="minor"/>
      </rPr>
      <t xml:space="preserve">.                                                                                       Responder afirmativamente de DOCE a DIECINUEVE preguntas genera un impacto </t>
    </r>
    <r>
      <rPr>
        <b/>
        <sz val="11"/>
        <color theme="1"/>
        <rFont val="Calibri"/>
        <family val="2"/>
        <scheme val="minor"/>
      </rPr>
      <t>catastrófico.</t>
    </r>
  </si>
  <si>
    <t>¿Afectar el cumplimiento de metas y objetivos de la dependencia?</t>
  </si>
  <si>
    <t>¿Afectar el cumplimiento de misión de la Entidad?</t>
  </si>
  <si>
    <t>¿Afectar el cumplimiento de la misión del sector al que pertenece la Entidad?</t>
  </si>
  <si>
    <t>¿Generar pérdida de confianza de la Entidad, afectando su reputación?</t>
  </si>
  <si>
    <t>¿Generar pérdida de recursos económicos?</t>
  </si>
  <si>
    <t>¿Afectar la generación de los productos o la prestación de servicios?</t>
  </si>
  <si>
    <t>¿Dar lugar al detrimento de calidad de vida de la comunidad por la pérdida del bien o servicios o los recursos públicos?</t>
  </si>
  <si>
    <t>¿Generar pérdida de información de la Entidad?</t>
  </si>
  <si>
    <t>¿Generar intervención de los órganos de control, de la Fiscalía, u otro ente?</t>
  </si>
  <si>
    <t>¿Dar lugar a procesos sancionatorios?</t>
  </si>
  <si>
    <t>¿Dar lugar a procesos disciplinarios?</t>
  </si>
  <si>
    <t>¿Dar lugar a procesos fiscales?</t>
  </si>
  <si>
    <t>¿Dar lugar a procesos penales?</t>
  </si>
  <si>
    <t>¿Generar pérdida de credibilidad del sector?</t>
  </si>
  <si>
    <t>¿Ocasionar lesiones físicas o pérdida de vidas humanas?</t>
  </si>
  <si>
    <t>¿Afectar la imagen regional?</t>
  </si>
  <si>
    <t>¿Afectar la imagen nacional?</t>
  </si>
  <si>
    <t>Acción u omisión + uso del poder + desviación de la gestión de lo público + el beneficio a terceros</t>
  </si>
  <si>
    <t>¿Generar daño ambiental?</t>
  </si>
  <si>
    <t>TOTAL</t>
  </si>
  <si>
    <t xml:space="preserve">Rango Calificación del Diseño
</t>
  </si>
  <si>
    <t>Fuerte</t>
  </si>
  <si>
    <t>Calificación entre 96 y 100</t>
  </si>
  <si>
    <t>Calificación entre 86 y 95</t>
  </si>
  <si>
    <t>Débil</t>
  </si>
  <si>
    <t>Calificación entre 0 y 85</t>
  </si>
  <si>
    <t xml:space="preserve">Rango Calificación de la ejecución
</t>
  </si>
  <si>
    <t>Rango Calificación de la Ejecución</t>
  </si>
  <si>
    <t>Opción de Respuesta al Criterio de Evaluación</t>
  </si>
  <si>
    <t>El control se ejecuta de manera consistente por parte del responsable</t>
  </si>
  <si>
    <t>FUERTE</t>
  </si>
  <si>
    <t>DÉBIL</t>
  </si>
  <si>
    <t>Adecuado</t>
  </si>
  <si>
    <t>Inadecuado</t>
  </si>
  <si>
    <t>Preventivo</t>
  </si>
  <si>
    <t>Detectivo</t>
  </si>
  <si>
    <t xml:space="preserve">¿Las actividades que se desarrollan en el control realmente buscan por si sola prevenir o detectar las causas que pueden dar origen al riesgo, ejemplo Verificar, Validar Cotejar, Comparar, Revisar (…)?
</t>
  </si>
  <si>
    <t xml:space="preserve">Solidez del Control Integralmente (Diseño y Ejecución)
</t>
  </si>
  <si>
    <t>MONITOREO Y SEGUIMIENTOS  (Herramienta Drive)</t>
  </si>
  <si>
    <r>
      <rPr>
        <b/>
        <sz val="11"/>
        <rFont val="Calibri"/>
        <family val="2"/>
      </rPr>
      <t>Código: FR-01-PR-MEJ-05</t>
    </r>
    <r>
      <rPr>
        <sz val="11"/>
        <rFont val="Calibri"/>
        <family val="2"/>
      </rPr>
      <t xml:space="preserve">
</t>
    </r>
    <r>
      <rPr>
        <b/>
        <sz val="11"/>
        <rFont val="Calibri"/>
        <family val="2"/>
      </rPr>
      <t>Versión:</t>
    </r>
    <r>
      <rPr>
        <sz val="11"/>
        <rFont val="Calibri"/>
        <family val="2"/>
      </rPr>
      <t xml:space="preserve">  3
</t>
    </r>
    <r>
      <rPr>
        <b/>
        <sz val="11"/>
        <rFont val="Calibri"/>
        <family val="2"/>
      </rPr>
      <t>Fecha:</t>
    </r>
    <r>
      <rPr>
        <sz val="11"/>
        <rFont val="Calibri"/>
        <family val="2"/>
      </rPr>
      <t xml:space="preserve">  14/11/2019</t>
    </r>
  </si>
  <si>
    <t>Desviar la Gestión de lo Público</t>
  </si>
  <si>
    <t>Se modifica el formato incluyendo todos los pasos para la  formulación de riesgos, anexa mapa de calor y en la valoración del riesgo se incluye valoración de controles rango calificación del diseño, rango calificación de la ejecución y solidez del control integralmente (Diseño y Ejecución). orfeo no. 20195000215133</t>
  </si>
  <si>
    <t>Acta de reunión - Estrategias de Difusión-</t>
  </si>
  <si>
    <t>Formato FR-12-PR-FOM-04  Guía Formulación Convocatorias</t>
  </si>
  <si>
    <t>De acuerdo con el PR-FOM-04 Programa distrital de estímulos, se asignan las responsabilidades de cada étapa.</t>
  </si>
  <si>
    <t>Difusión canales de comunicación de la SCRD</t>
  </si>
  <si>
    <t xml:space="preserve">Jornadas de socialización </t>
  </si>
  <si>
    <t>Micrositio convocatorias</t>
  </si>
  <si>
    <t>Orfeo-Listado de asistentes</t>
  </si>
  <si>
    <t>Dirección de Fomento (Profesionales encargados de la convocatoria)</t>
  </si>
  <si>
    <t xml:space="preserve">Revisión y aprobación de la convocatoria </t>
  </si>
  <si>
    <t xml:space="preserve">Orfeo-Guia Formulación de convocatorias </t>
  </si>
  <si>
    <t xml:space="preserve">Los responsables misionales no realizan proceso de acompañamiento a las actividades planteadas en los proyectos ganadores. </t>
  </si>
  <si>
    <t>Informe final de ganadores y certificado de seguimiento de la ejecución.</t>
  </si>
  <si>
    <t>Planilla de evaluación de jurados (en linea) - Plataforma Convocatorias.</t>
  </si>
  <si>
    <t xml:space="preserve">De acuerdo con el PR-FOM-04 Programa distrital de estímulos, se asignan las responsabilidades de cada étapa. </t>
  </si>
  <si>
    <t>Acta seguimiento</t>
  </si>
  <si>
    <t>Informe Final de Ejecución</t>
  </si>
  <si>
    <t>Manipulación de la información, para beneficiar algún participante</t>
  </si>
  <si>
    <t>x</t>
  </si>
  <si>
    <t>Verificación del cumplimiento de los requisitos para cada participante</t>
  </si>
  <si>
    <t>Distribución del proceso de evaluaciones en los diferentes responsables de la convocatoria.</t>
  </si>
  <si>
    <t>Plataforma de convocatorias.</t>
  </si>
  <si>
    <t>Acta de reunión y listado de asistencia</t>
  </si>
  <si>
    <t>Documentar en el respectivo expediente de la convocatoria los análisis y evaluaciones realizadas.</t>
  </si>
  <si>
    <t>De acuerdo con el PR-FOM-04 Programa distrital de estímulos, se asignan las responsabilidades de cada étapa de evaluación.</t>
  </si>
  <si>
    <t>Publicar la información en el micrositio de la convocatoria.</t>
  </si>
  <si>
    <t xml:space="preserve">Verificación de documentos administrativos  y técnicos </t>
  </si>
  <si>
    <t>Manipulación de la información para beneficiar algún participante.</t>
  </si>
  <si>
    <t>Se diseña un plan de comunicación y difusión de las convocatorias junto con la oficina asesora de comunicaciones.</t>
  </si>
  <si>
    <t>Se verifica que la información correspondiente a la formulación de la convocatoria este acorde con las condiciones establecidas.</t>
  </si>
  <si>
    <t>Se verifica el cumplimiento de las actividades a través del acompañamiento de cada uno de  los responsables encargados.</t>
  </si>
  <si>
    <t>Se realiza proceso de evaluación a cada una de las propuestas participantes.</t>
  </si>
  <si>
    <t>Imprimir y subir la información al Orfeo de los soportes de cada una de las etapas de la convocatoria.</t>
  </si>
  <si>
    <t>FOMENTO</t>
  </si>
  <si>
    <t>FRANCY YOBANNA  MORALES ACOSTA</t>
  </si>
  <si>
    <t>ANDRES RIAÑO DIAZ</t>
  </si>
  <si>
    <t>Profesional Universitario</t>
  </si>
  <si>
    <t>Directora de Fomento</t>
  </si>
  <si>
    <t>R1</t>
  </si>
  <si>
    <t>R2</t>
  </si>
  <si>
    <t>R3</t>
  </si>
  <si>
    <t>DIRECTOR (A) DE FOMENTO</t>
  </si>
  <si>
    <r>
      <rPr>
        <b/>
        <sz val="11"/>
        <rFont val="Calibri"/>
        <family val="2"/>
      </rPr>
      <t xml:space="preserve">Código: </t>
    </r>
    <r>
      <rPr>
        <sz val="11"/>
        <rFont val="Calibri"/>
        <family val="2"/>
      </rPr>
      <t xml:space="preserve">FR-01-PR-MEJ-05
</t>
    </r>
    <r>
      <rPr>
        <b/>
        <sz val="11"/>
        <rFont val="Calibri"/>
        <family val="2"/>
      </rPr>
      <t>Versión:</t>
    </r>
    <r>
      <rPr>
        <sz val="11"/>
        <rFont val="Calibri"/>
        <family val="2"/>
      </rPr>
      <t xml:space="preserve">  3
</t>
    </r>
    <r>
      <rPr>
        <b/>
        <sz val="11"/>
        <rFont val="Calibri"/>
        <family val="2"/>
      </rPr>
      <t>Fecha:</t>
    </r>
    <r>
      <rPr>
        <sz val="11"/>
        <rFont val="Calibri"/>
        <family val="2"/>
      </rPr>
      <t xml:space="preserve">  14/11/2019</t>
    </r>
  </si>
  <si>
    <t>Las propuestas inscritas en cada una de las convocatorias no sean suficientes para entregrar y ejecutar  la totalidad de los recursos asignados.</t>
  </si>
  <si>
    <t>Incumplimiento en la ejecución de las actividades planteadas en los proyectos ganadores de las convocatorias.</t>
  </si>
  <si>
    <t>1. Los canales de difusión utilizados no integran la totalidad de la poblción objetivo.</t>
  </si>
  <si>
    <t>2, La formulación de las convocatorias no contempló un análisis profundo de la población objetivo de la convocatoria.</t>
  </si>
  <si>
    <t>2,No se presta el acompañamiento adecuado por parte de las SCRD para el cumpliento de las actividades.</t>
  </si>
  <si>
    <t>1, No se realiza la adecuada verificación de las propuestas por parte de el misional encragado de la convocatoria.</t>
  </si>
  <si>
    <t>2, El proceso de evaluación por los jurados no cumple con los criterios establecidos por la convocatoria</t>
  </si>
  <si>
    <t xml:space="preserve">1, Incumplimiento metas institucionales.
2, Desaprovechamiento de los recuros destinados para las convocatorias </t>
  </si>
  <si>
    <t>1, Perdida de creidibilidad de los proceso que adelanta la entidad.
2, Sanciones disiplinarias.</t>
  </si>
  <si>
    <t>Perdida de credibilidad de los programas, generando sanciones disciplinarias, fiscales y penales.</t>
  </si>
  <si>
    <t>1,No se presta el acompañamiento adecuado por parte de las SCRD para el cumpliento de las actividades.</t>
  </si>
  <si>
    <t>2, El proceso de evaluación no identifica las falencias en la formulación de los proyectos.</t>
  </si>
  <si>
    <t>diciembre de 2020</t>
  </si>
  <si>
    <t>Se actualiza mapa de riesgos del proceso de Fomento radicado  Orfeo no.20202200279763,  de acuerdo con el mapeo radicado Orfeo no. 20202200279753.</t>
  </si>
  <si>
    <r>
      <t xml:space="preserve">Las propuestas inscritas en cada una de las convocatorias no sean suficientes para entregrar y ejecutar  la totalidad de los recursos asignados.
</t>
    </r>
    <r>
      <rPr>
        <b/>
        <sz val="16"/>
        <color rgb="FFFF0000"/>
        <rFont val="Calibri"/>
        <family val="2"/>
        <scheme val="minor"/>
      </rPr>
      <t>(R1)</t>
    </r>
  </si>
  <si>
    <r>
      <t xml:space="preserve">Incumplimiento en la ejecución de las actividades planteadas en los proyectos ganadores de las convocatorias.
</t>
    </r>
    <r>
      <rPr>
        <b/>
        <sz val="18"/>
        <color rgb="FFFF0000"/>
        <rFont val="Calibri"/>
        <family val="2"/>
        <scheme val="minor"/>
      </rPr>
      <t>(R2)</t>
    </r>
  </si>
  <si>
    <t>Manipulación de la información para que los participantes reciban un beneficio economico sin cumplir con los requisitos establecidos, para beneficio porpio o de un tercero.</t>
  </si>
  <si>
    <r>
      <t xml:space="preserve">Manipulación de la información para que los participantes reciban un beneficio economico sin cumplir con los requisitos establecidos, para beneficio porpio o de un tercero.
</t>
    </r>
    <r>
      <rPr>
        <b/>
        <sz val="18"/>
        <color rgb="FFFF0000"/>
        <rFont val="Calibri"/>
        <family val="2"/>
        <scheme val="minor"/>
      </rPr>
      <t>(R3)</t>
    </r>
  </si>
  <si>
    <t xml:space="preserve">1. Las estrategias de difusión y comunicación de la convocatoria no son efectivas, falencias en la formulación de la convocatoria.
2. Falta de interés por parte de las entidades y organizaciones sociales y culturales del sector en los procesos de convocatoria. 
(FT-01-DES-EST)
</t>
  </si>
  <si>
    <t>radicado Orfeo</t>
  </si>
  <si>
    <t>LÍDER SISTEMAS DE GESTIÓN</t>
  </si>
  <si>
    <t>ANDRES RIAÑO DIAZ / DAYCI JANNETH MEDINA</t>
  </si>
  <si>
    <t>Diciembre 17/2020</t>
  </si>
  <si>
    <t>Diciembre 09 del 2019</t>
  </si>
  <si>
    <t>Noviembre 13 del 2019</t>
  </si>
  <si>
    <t>Diciembre 24 del 2018</t>
  </si>
  <si>
    <t>Actualización Mapa de Riesgos 2020 radicado Orfeo no. 20192200234973</t>
  </si>
  <si>
    <t xml:space="preserve">No aplica </t>
  </si>
  <si>
    <t xml:space="preserve">Se realiza plan de difusión  para la socialización de las convocatorias 2021, en el micrositio y los enlaces relacionados en el Anexo 1. </t>
  </si>
  <si>
    <t xml:space="preserve">Aún no han sido elegidos beneficiarios, por lo cual no ha iniciado el proceso de seguimiento. </t>
  </si>
  <si>
    <t xml:space="preserve">Aún no han sido elegidos beneficiarios, por lo cual no hay informes de ejecución </t>
  </si>
  <si>
    <t>Aún no han sido elegidos beneficiarios, por lo cual no se han realizado evaluaciones.</t>
  </si>
  <si>
    <t xml:space="preserve">Presentación de socialización y enlaces de difusión realizadas. </t>
  </si>
  <si>
    <t xml:space="preserve">Se aneza guía de formulación de convocatorías disponible en orfeo. </t>
  </si>
  <si>
    <t xml:space="preserve">No han sido seleccionados beneficiarios aún para iniciar su proceso de evaluación y revisión. </t>
  </si>
  <si>
    <t>Acta de evaluación de las propuestas por parte de los jurados.</t>
  </si>
  <si>
    <t>Acto administrativo de aceptación o rechazo a las evaluaciones efectuadas por parte de los jurados.</t>
  </si>
  <si>
    <t>Julio  17/2020</t>
  </si>
  <si>
    <t>Se actualiza mapa de riesgos del proceso de Fomento radicado  Orfeo no.Radicado No.20212200187843, solicitando ajuste al plan de manejo en las tareas del Riesgo No. 2,3  y la fecha de terminación de la tarea  asociada al Riesgo No. 1 , con su respectiva justificación en la solicitud de modificación.</t>
  </si>
  <si>
    <t>RUBY LORENA CRUZ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</si>
</sst>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_(* #,##0_);_(* \(#,##0\);_(* &quot;-&quot;??_);_(@_)"/>
    <numFmt numFmtId="166" formatCode="[$-240A]d&quot; de &quot;mmmm&quot; de &quot;yyyy;@"/>
  </numFmts>
  <fonts count="4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Calibri"/>
      <family val="2"/>
    </font>
    <font>
      <b/>
      <sz val="9"/>
      <name val="Cambria"/>
      <family val="1"/>
    </font>
    <font>
      <b/>
      <sz val="9"/>
      <name val="Cambria"/>
      <family val="1"/>
      <scheme val="maj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28"/>
      <color theme="1"/>
      <name val="Calibri"/>
      <family val="2"/>
      <scheme val="minor"/>
    </font>
    <font>
      <b/>
      <sz val="2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24"/>
      <name val="Calibri"/>
      <family val="2"/>
    </font>
    <font>
      <sz val="12"/>
      <name val="Calibri"/>
      <family val="2"/>
    </font>
    <font>
      <b/>
      <sz val="12"/>
      <name val="Calibri"/>
      <family val="2"/>
    </font>
    <font>
      <sz val="11"/>
      <name val="Calibri"/>
      <family val="2"/>
    </font>
    <font>
      <b/>
      <sz val="11"/>
      <name val="Calibri"/>
      <family val="2"/>
    </font>
    <font>
      <sz val="9"/>
      <color theme="1"/>
      <name val="Cambria"/>
      <family val="1"/>
      <scheme val="major"/>
    </font>
    <font>
      <b/>
      <sz val="24"/>
      <color theme="0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9"/>
      <color theme="1"/>
      <name val="Cambria"/>
      <family val="1"/>
      <scheme val="major"/>
    </font>
    <font>
      <b/>
      <sz val="10"/>
      <color rgb="FF000000"/>
      <name val="Arial Narrow"/>
      <family val="2"/>
    </font>
    <font>
      <sz val="11"/>
      <color theme="0" tint="-0.249977111117893"/>
      <name val="Calibri"/>
      <family val="2"/>
      <scheme val="minor"/>
    </font>
    <font>
      <b/>
      <sz val="16"/>
      <name val="Cambria"/>
      <family val="1"/>
      <scheme val="major"/>
    </font>
    <font>
      <b/>
      <sz val="14"/>
      <name val="Cambria"/>
      <family val="1"/>
      <scheme val="major"/>
    </font>
    <font>
      <sz val="14"/>
      <name val="Cambria"/>
      <family val="1"/>
      <scheme val="major"/>
    </font>
    <font>
      <sz val="14"/>
      <color theme="1"/>
      <name val="Cambria"/>
      <family val="1"/>
      <scheme val="major"/>
    </font>
    <font>
      <sz val="10"/>
      <color rgb="FF000000"/>
      <name val="Calibri"/>
      <family val="2"/>
      <scheme val="minor"/>
    </font>
    <font>
      <b/>
      <sz val="14"/>
      <color theme="1"/>
      <name val="Arial Narrow"/>
      <family val="2"/>
    </font>
    <font>
      <sz val="10"/>
      <color rgb="FF000000"/>
      <name val="Calibri"/>
      <family val="2"/>
    </font>
    <font>
      <sz val="16"/>
      <name val="Calibri"/>
      <family val="2"/>
    </font>
    <font>
      <sz val="14"/>
      <name val="Cambria"/>
      <family val="1"/>
    </font>
    <font>
      <sz val="14"/>
      <color rgb="FF000000"/>
      <name val="Cambria"/>
      <family val="1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color rgb="FF000000"/>
      <name val="Calibri"/>
      <family val="2"/>
    </font>
    <font>
      <sz val="13"/>
      <color rgb="FF000000"/>
      <name val="Arial Narrow"/>
      <family val="2"/>
    </font>
    <font>
      <b/>
      <sz val="13"/>
      <color theme="1"/>
      <name val="Arial Narrow"/>
      <family val="2"/>
    </font>
    <font>
      <b/>
      <sz val="13"/>
      <color rgb="FFFFFFFF"/>
      <name val="Arial Narrow"/>
      <family val="2"/>
    </font>
    <font>
      <sz val="13"/>
      <color rgb="FF000000"/>
      <name val="Arial Narrow"/>
      <family val="2"/>
    </font>
    <font>
      <sz val="14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6"/>
      <color rgb="FFFF0000"/>
      <name val="Calibri"/>
      <family val="2"/>
      <scheme val="minor"/>
    </font>
    <font>
      <b/>
      <sz val="18"/>
      <color rgb="FFFF0000"/>
      <name val="Calibri"/>
      <family val="2"/>
      <scheme val="minor"/>
    </font>
    <font>
      <sz val="11"/>
      <name val="Calibri"/>
      <family val="2"/>
      <scheme val="minor"/>
    </font>
  </fonts>
  <fills count="1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CD45E"/>
        <bgColor indexed="64"/>
      </patternFill>
    </fill>
    <fill>
      <patternFill patternType="solid">
        <fgColor rgb="FF6197D9"/>
        <bgColor indexed="64"/>
      </patternFill>
    </fill>
    <fill>
      <patternFill patternType="solid">
        <fgColor rgb="FFFFD13F"/>
        <bgColor indexed="64"/>
      </patternFill>
    </fill>
    <fill>
      <patternFill patternType="solid">
        <fgColor rgb="FFFF3B3B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BE5D6"/>
        <bgColor indexed="64"/>
      </patternFill>
    </fill>
    <fill>
      <patternFill patternType="solid">
        <fgColor rgb="FFED7D31"/>
        <bgColor indexed="64"/>
      </patternFill>
    </fill>
  </fills>
  <borders count="9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theme="0"/>
      </left>
      <right/>
      <top style="medium">
        <color theme="0"/>
      </top>
      <bottom/>
      <diagonal/>
    </border>
    <border>
      <left/>
      <right/>
      <top style="medium">
        <color theme="0"/>
      </top>
      <bottom/>
      <diagonal/>
    </border>
    <border>
      <left/>
      <right style="medium">
        <color theme="0"/>
      </right>
      <top style="medium">
        <color theme="0"/>
      </top>
      <bottom/>
      <diagonal/>
    </border>
    <border>
      <left style="medium">
        <color theme="0"/>
      </left>
      <right/>
      <top/>
      <bottom/>
      <diagonal/>
    </border>
    <border>
      <left/>
      <right style="medium">
        <color theme="0"/>
      </right>
      <top/>
      <bottom/>
      <diagonal/>
    </border>
    <border>
      <left style="medium">
        <color theme="0"/>
      </left>
      <right/>
      <top/>
      <bottom style="medium">
        <color theme="0"/>
      </bottom>
      <diagonal/>
    </border>
    <border>
      <left/>
      <right/>
      <top/>
      <bottom style="medium">
        <color theme="0"/>
      </bottom>
      <diagonal/>
    </border>
    <border>
      <left/>
      <right style="medium">
        <color theme="0"/>
      </right>
      <top/>
      <bottom style="medium">
        <color theme="0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 style="thin">
        <color rgb="FF000000"/>
      </bottom>
      <diagonal/>
    </border>
    <border>
      <left/>
      <right style="medium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medium">
        <color rgb="FF000000"/>
      </left>
      <right/>
      <top style="thin">
        <color indexed="64"/>
      </top>
      <bottom style="thin">
        <color rgb="FF000000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rgb="FF000000"/>
      </top>
      <bottom style="medium">
        <color indexed="64"/>
      </bottom>
      <diagonal/>
    </border>
    <border>
      <left/>
      <right/>
      <top style="thin">
        <color rgb="FF000000"/>
      </top>
      <bottom style="medium">
        <color indexed="64"/>
      </bottom>
      <diagonal/>
    </border>
    <border>
      <left/>
      <right style="thin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/>
      <top style="thin">
        <color rgb="FF000000"/>
      </top>
      <bottom style="medium">
        <color indexed="64"/>
      </bottom>
      <diagonal/>
    </border>
    <border>
      <left/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thick">
        <color rgb="FFFFFFFF"/>
      </bottom>
      <diagonal/>
    </border>
    <border>
      <left style="medium">
        <color rgb="FFFFFFFF"/>
      </left>
      <right style="medium">
        <color rgb="FFFFFFFF"/>
      </right>
      <top style="thick">
        <color rgb="FFFFFFFF"/>
      </top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</borders>
  <cellStyleXfs count="6">
    <xf numFmtId="0" fontId="0" fillId="0" borderId="0"/>
    <xf numFmtId="0" fontId="1" fillId="0" borderId="0"/>
    <xf numFmtId="9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5" fillId="0" borderId="0" applyFont="0" applyFill="0" applyBorder="0" applyAlignment="0" applyProtection="0"/>
  </cellStyleXfs>
  <cellXfs count="715">
    <xf numFmtId="0" fontId="0" fillId="0" borderId="0" xfId="0"/>
    <xf numFmtId="0" fontId="2" fillId="0" borderId="0" xfId="0" applyFont="1" applyAlignment="1">
      <alignment horizontal="left" vertical="center"/>
    </xf>
    <xf numFmtId="0" fontId="2" fillId="2" borderId="1" xfId="0" applyFont="1" applyFill="1" applyBorder="1" applyAlignment="1" applyProtection="1">
      <alignment horizontal="justify" vertical="center" wrapText="1"/>
      <protection locked="0"/>
    </xf>
    <xf numFmtId="0" fontId="0" fillId="0" borderId="0" xfId="0"/>
    <xf numFmtId="0" fontId="0" fillId="5" borderId="1" xfId="0" applyFill="1" applyBorder="1"/>
    <xf numFmtId="0" fontId="0" fillId="0" borderId="1" xfId="0" applyBorder="1" applyAlignment="1" applyProtection="1">
      <alignment horizontal="center" vertical="center"/>
      <protection hidden="1"/>
    </xf>
    <xf numFmtId="0" fontId="0" fillId="5" borderId="1" xfId="0" applyFill="1" applyBorder="1" applyAlignment="1" applyProtection="1">
      <alignment horizontal="center" vertical="center"/>
      <protection hidden="1"/>
    </xf>
    <xf numFmtId="0" fontId="0" fillId="5" borderId="1" xfId="0" applyFill="1" applyBorder="1" applyProtection="1">
      <protection hidden="1"/>
    </xf>
    <xf numFmtId="0" fontId="0" fillId="0" borderId="0" xfId="0" applyProtection="1">
      <protection hidden="1"/>
    </xf>
    <xf numFmtId="0" fontId="0" fillId="5" borderId="1" xfId="0" applyFill="1" applyBorder="1" applyAlignment="1" applyProtection="1">
      <alignment horizontal="center"/>
      <protection hidden="1"/>
    </xf>
    <xf numFmtId="0" fontId="0" fillId="5" borderId="12" xfId="0" applyFill="1" applyBorder="1"/>
    <xf numFmtId="0" fontId="0" fillId="5" borderId="12" xfId="0" applyFill="1" applyBorder="1" applyAlignment="1" applyProtection="1">
      <alignment horizontal="center" vertical="center"/>
      <protection hidden="1"/>
    </xf>
    <xf numFmtId="0" fontId="0" fillId="5" borderId="12" xfId="0" applyFill="1" applyBorder="1" applyProtection="1">
      <protection hidden="1"/>
    </xf>
    <xf numFmtId="0" fontId="0" fillId="5" borderId="13" xfId="0" applyFill="1" applyBorder="1" applyAlignment="1" applyProtection="1">
      <alignment horizontal="center" vertical="center"/>
      <protection hidden="1"/>
    </xf>
    <xf numFmtId="0" fontId="0" fillId="5" borderId="6" xfId="0" applyFill="1" applyBorder="1"/>
    <xf numFmtId="0" fontId="0" fillId="5" borderId="6" xfId="0" applyFill="1" applyBorder="1" applyAlignment="1" applyProtection="1">
      <alignment horizontal="center" vertical="center"/>
      <protection hidden="1"/>
    </xf>
    <xf numFmtId="0" fontId="0" fillId="5" borderId="6" xfId="0" applyFill="1" applyBorder="1" applyAlignment="1" applyProtection="1">
      <alignment horizontal="center"/>
      <protection hidden="1"/>
    </xf>
    <xf numFmtId="0" fontId="0" fillId="5" borderId="1" xfId="0" applyFill="1" applyBorder="1" applyProtection="1">
      <protection locked="0"/>
    </xf>
    <xf numFmtId="0" fontId="0" fillId="5" borderId="12" xfId="0" applyFill="1" applyBorder="1" applyProtection="1">
      <protection locked="0"/>
    </xf>
    <xf numFmtId="0" fontId="0" fillId="5" borderId="6" xfId="0" applyFill="1" applyBorder="1" applyProtection="1">
      <protection locked="0"/>
    </xf>
    <xf numFmtId="0" fontId="0" fillId="0" borderId="3" xfId="0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0" fillId="0" borderId="12" xfId="0" applyBorder="1" applyAlignment="1" applyProtection="1">
      <alignment horizontal="center" vertical="center"/>
      <protection locked="0"/>
    </xf>
    <xf numFmtId="0" fontId="0" fillId="0" borderId="5" xfId="0" applyBorder="1" applyAlignment="1" applyProtection="1">
      <alignment horizontal="center" vertical="center"/>
      <protection hidden="1"/>
    </xf>
    <xf numFmtId="0" fontId="0" fillId="0" borderId="1" xfId="0" applyBorder="1" applyAlignment="1" applyProtection="1">
      <alignment horizontal="center" vertical="center" wrapText="1"/>
      <protection locked="0"/>
    </xf>
    <xf numFmtId="0" fontId="0" fillId="5" borderId="1" xfId="0" applyFill="1" applyBorder="1" applyAlignment="1" applyProtection="1">
      <alignment horizontal="center" vertical="center"/>
      <protection locked="0"/>
    </xf>
    <xf numFmtId="0" fontId="0" fillId="5" borderId="1" xfId="0" applyFill="1" applyBorder="1" applyAlignment="1">
      <alignment horizontal="center" vertical="center"/>
    </xf>
    <xf numFmtId="0" fontId="0" fillId="5" borderId="5" xfId="0" applyFill="1" applyBorder="1" applyAlignment="1" applyProtection="1">
      <alignment horizontal="center" vertical="center"/>
      <protection hidden="1"/>
    </xf>
    <xf numFmtId="0" fontId="0" fillId="5" borderId="12" xfId="0" applyFill="1" applyBorder="1" applyAlignment="1" applyProtection="1">
      <alignment horizontal="center" vertical="center"/>
      <protection locked="0"/>
    </xf>
    <xf numFmtId="0" fontId="0" fillId="5" borderId="12" xfId="0" applyFill="1" applyBorder="1" applyAlignment="1">
      <alignment horizontal="center" vertical="center"/>
    </xf>
    <xf numFmtId="0" fontId="8" fillId="0" borderId="3" xfId="0" applyFont="1" applyBorder="1" applyAlignment="1" applyProtection="1">
      <alignment horizontal="left" vertical="center" wrapText="1"/>
      <protection locked="0"/>
    </xf>
    <xf numFmtId="0" fontId="8" fillId="0" borderId="1" xfId="0" applyFont="1" applyBorder="1" applyAlignment="1" applyProtection="1">
      <alignment horizontal="left" vertical="center" wrapText="1"/>
      <protection locked="0"/>
    </xf>
    <xf numFmtId="0" fontId="0" fillId="0" borderId="1" xfId="0" applyBorder="1" applyAlignment="1" applyProtection="1">
      <alignment horizontal="left" vertical="center" wrapText="1"/>
      <protection locked="0"/>
    </xf>
    <xf numFmtId="0" fontId="0" fillId="0" borderId="3" xfId="0" applyBorder="1" applyAlignment="1" applyProtection="1">
      <alignment horizontal="left" vertical="center" wrapText="1"/>
      <protection locked="0"/>
    </xf>
    <xf numFmtId="0" fontId="0" fillId="0" borderId="12" xfId="0" applyBorder="1" applyAlignment="1" applyProtection="1">
      <alignment horizontal="left" vertical="center" wrapText="1"/>
      <protection locked="0"/>
    </xf>
    <xf numFmtId="0" fontId="0" fillId="2" borderId="0" xfId="0" applyFill="1"/>
    <xf numFmtId="0" fontId="0" fillId="2" borderId="0" xfId="0" applyFill="1" applyBorder="1"/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11" fillId="7" borderId="0" xfId="0" applyFont="1" applyFill="1" applyBorder="1" applyAlignment="1" applyProtection="1">
      <alignment horizontal="center" vertical="center"/>
      <protection hidden="1"/>
    </xf>
    <xf numFmtId="0" fontId="11" fillId="7" borderId="0" xfId="0" applyFont="1" applyFill="1" applyBorder="1" applyAlignment="1" applyProtection="1">
      <alignment horizontal="center" vertical="center" wrapText="1"/>
      <protection hidden="1"/>
    </xf>
    <xf numFmtId="0" fontId="11" fillId="8" borderId="0" xfId="0" applyFont="1" applyFill="1" applyBorder="1" applyAlignment="1" applyProtection="1">
      <alignment horizontal="center" vertical="center"/>
      <protection hidden="1"/>
    </xf>
    <xf numFmtId="0" fontId="11" fillId="8" borderId="0" xfId="0" applyFont="1" applyFill="1" applyBorder="1" applyAlignment="1" applyProtection="1">
      <alignment horizontal="center" vertical="center" wrapText="1"/>
      <protection hidden="1"/>
    </xf>
    <xf numFmtId="0" fontId="11" fillId="9" borderId="0" xfId="0" applyFont="1" applyFill="1" applyBorder="1" applyAlignment="1" applyProtection="1">
      <alignment horizontal="center" vertical="center"/>
      <protection hidden="1"/>
    </xf>
    <xf numFmtId="0" fontId="11" fillId="9" borderId="0" xfId="0" applyFont="1" applyFill="1" applyBorder="1" applyAlignment="1" applyProtection="1">
      <alignment horizontal="center" vertical="center" wrapText="1"/>
      <protection hidden="1"/>
    </xf>
    <xf numFmtId="0" fontId="11" fillId="10" borderId="0" xfId="0" applyFont="1" applyFill="1" applyBorder="1" applyAlignment="1" applyProtection="1">
      <alignment horizontal="center" vertical="center"/>
      <protection hidden="1"/>
    </xf>
    <xf numFmtId="0" fontId="11" fillId="10" borderId="0" xfId="0" applyFont="1" applyFill="1" applyBorder="1" applyAlignment="1" applyProtection="1">
      <alignment horizontal="center" vertical="center" wrapText="1"/>
      <protection hidden="1"/>
    </xf>
    <xf numFmtId="0" fontId="17" fillId="0" borderId="0" xfId="0" applyFont="1"/>
    <xf numFmtId="0" fontId="0" fillId="0" borderId="0" xfId="0" applyBorder="1"/>
    <xf numFmtId="0" fontId="7" fillId="2" borderId="0" xfId="0" applyFont="1" applyFill="1" applyBorder="1" applyAlignment="1">
      <alignment vertical="center"/>
    </xf>
    <xf numFmtId="0" fontId="7" fillId="0" borderId="0" xfId="0" applyFont="1" applyBorder="1"/>
    <xf numFmtId="0" fontId="7" fillId="2" borderId="0" xfId="0" applyFont="1" applyFill="1" applyBorder="1"/>
    <xf numFmtId="0" fontId="0" fillId="2" borderId="16" xfId="0" applyFill="1" applyBorder="1"/>
    <xf numFmtId="0" fontId="0" fillId="2" borderId="17" xfId="0" applyFill="1" applyBorder="1"/>
    <xf numFmtId="0" fontId="0" fillId="2" borderId="18" xfId="0" applyFill="1" applyBorder="1"/>
    <xf numFmtId="0" fontId="7" fillId="0" borderId="0" xfId="0" applyFont="1" applyProtection="1">
      <protection hidden="1"/>
    </xf>
    <xf numFmtId="0" fontId="2" fillId="0" borderId="0" xfId="0" applyFont="1" applyBorder="1" applyAlignment="1" applyProtection="1">
      <alignment horizontal="left" vertical="center"/>
      <protection hidden="1"/>
    </xf>
    <xf numFmtId="0" fontId="2" fillId="0" borderId="0" xfId="0" applyFont="1" applyFill="1" applyBorder="1" applyAlignment="1" applyProtection="1">
      <alignment horizontal="left" vertical="center"/>
      <protection hidden="1"/>
    </xf>
    <xf numFmtId="0" fontId="2" fillId="0" borderId="0" xfId="0" applyFont="1" applyAlignment="1" applyProtection="1">
      <alignment horizontal="left" vertical="center"/>
      <protection hidden="1"/>
    </xf>
    <xf numFmtId="0" fontId="0" fillId="0" borderId="0" xfId="0" applyAlignment="1" applyProtection="1">
      <alignment horizontal="center"/>
      <protection hidden="1"/>
    </xf>
    <xf numFmtId="165" fontId="0" fillId="0" borderId="0" xfId="3" applyNumberFormat="1" applyFont="1" applyProtection="1">
      <protection hidden="1"/>
    </xf>
    <xf numFmtId="0" fontId="5" fillId="0" borderId="0" xfId="0" applyFont="1" applyAlignment="1" applyProtection="1">
      <alignment wrapText="1"/>
      <protection hidden="1"/>
    </xf>
    <xf numFmtId="0" fontId="6" fillId="2" borderId="1" xfId="0" applyFont="1" applyFill="1" applyBorder="1" applyAlignment="1" applyProtection="1">
      <alignment horizontal="center" vertical="center" wrapText="1"/>
      <protection hidden="1"/>
    </xf>
    <xf numFmtId="0" fontId="0" fillId="0" borderId="0" xfId="0" applyFont="1" applyBorder="1" applyProtection="1">
      <protection hidden="1"/>
    </xf>
    <xf numFmtId="0" fontId="0" fillId="0" borderId="0" xfId="0" applyFont="1" applyBorder="1" applyAlignment="1" applyProtection="1">
      <alignment horizontal="left" vertical="center"/>
      <protection hidden="1"/>
    </xf>
    <xf numFmtId="0" fontId="0" fillId="0" borderId="0" xfId="0" applyFont="1" applyFill="1" applyBorder="1" applyProtection="1">
      <protection hidden="1"/>
    </xf>
    <xf numFmtId="0" fontId="0" fillId="0" borderId="0" xfId="0" applyFont="1" applyFill="1" applyBorder="1" applyAlignment="1" applyProtection="1">
      <alignment horizontal="left" vertical="center"/>
      <protection hidden="1"/>
    </xf>
    <xf numFmtId="0" fontId="2" fillId="0" borderId="3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14" fontId="0" fillId="0" borderId="1" xfId="0" applyNumberFormat="1" applyBorder="1" applyAlignment="1" applyProtection="1">
      <alignment horizontal="center" vertical="center"/>
      <protection locked="0"/>
    </xf>
    <xf numFmtId="0" fontId="0" fillId="0" borderId="0" xfId="0" applyAlignment="1">
      <alignment wrapText="1"/>
    </xf>
    <xf numFmtId="0" fontId="0" fillId="0" borderId="31" xfId="0" applyBorder="1" applyAlignment="1" applyProtection="1">
      <alignment horizontal="center" vertical="center"/>
      <protection locked="0"/>
    </xf>
    <xf numFmtId="0" fontId="0" fillId="0" borderId="29" xfId="0" applyBorder="1" applyAlignment="1" applyProtection="1">
      <alignment horizontal="center" vertical="center"/>
      <protection locked="0"/>
    </xf>
    <xf numFmtId="0" fontId="2" fillId="2" borderId="6" xfId="0" applyFont="1" applyFill="1" applyBorder="1" applyAlignment="1" applyProtection="1">
      <alignment horizontal="justify" vertical="center" wrapText="1"/>
      <protection locked="0"/>
    </xf>
    <xf numFmtId="0" fontId="2" fillId="2" borderId="3" xfId="0" applyFont="1" applyFill="1" applyBorder="1" applyAlignment="1" applyProtection="1">
      <alignment horizontal="justify" vertical="center" wrapText="1"/>
      <protection locked="0"/>
    </xf>
    <xf numFmtId="0" fontId="2" fillId="2" borderId="12" xfId="0" applyFont="1" applyFill="1" applyBorder="1" applyAlignment="1" applyProtection="1">
      <alignment horizontal="justify" vertical="center" wrapText="1"/>
      <protection locked="0"/>
    </xf>
    <xf numFmtId="0" fontId="2" fillId="2" borderId="1" xfId="0" applyFont="1" applyFill="1" applyBorder="1" applyAlignment="1" applyProtection="1">
      <alignment horizontal="left" vertical="center" wrapText="1"/>
      <protection locked="0"/>
    </xf>
    <xf numFmtId="0" fontId="2" fillId="2" borderId="39" xfId="0" applyFont="1" applyFill="1" applyBorder="1" applyAlignment="1" applyProtection="1">
      <alignment horizontal="justify" vertical="center" wrapText="1"/>
      <protection locked="0"/>
    </xf>
    <xf numFmtId="0" fontId="2" fillId="2" borderId="3" xfId="0" applyFont="1" applyFill="1" applyBorder="1" applyAlignment="1" applyProtection="1">
      <alignment vertical="center" wrapText="1"/>
      <protection locked="0"/>
    </xf>
    <xf numFmtId="0" fontId="2" fillId="0" borderId="0" xfId="1" applyFont="1" applyFill="1" applyBorder="1" applyAlignment="1" applyProtection="1">
      <alignment horizontal="center" vertical="center" wrapText="1"/>
      <protection locked="0"/>
    </xf>
    <xf numFmtId="0" fontId="2" fillId="0" borderId="0" xfId="1" applyFont="1" applyBorder="1" applyAlignment="1" applyProtection="1">
      <alignment horizontal="center" vertical="center" wrapText="1"/>
      <protection locked="0"/>
    </xf>
    <xf numFmtId="0" fontId="1" fillId="2" borderId="0" xfId="1" applyFill="1" applyBorder="1" applyAlignment="1" applyProtection="1">
      <alignment vertical="center" wrapText="1"/>
      <protection locked="0"/>
    </xf>
    <xf numFmtId="0" fontId="2" fillId="2" borderId="0" xfId="0" applyFont="1" applyFill="1" applyBorder="1" applyAlignment="1" applyProtection="1">
      <alignment horizontal="justify" vertical="center" wrapText="1"/>
      <protection locked="0"/>
    </xf>
    <xf numFmtId="0" fontId="1" fillId="2" borderId="0" xfId="1" applyFont="1" applyFill="1" applyBorder="1" applyAlignment="1" applyProtection="1">
      <alignment vertical="center" wrapText="1"/>
      <protection locked="0"/>
    </xf>
    <xf numFmtId="0" fontId="1" fillId="2" borderId="0" xfId="1" applyFont="1" applyFill="1" applyBorder="1" applyAlignment="1" applyProtection="1">
      <alignment horizontal="center" vertical="center" wrapText="1"/>
      <protection hidden="1"/>
    </xf>
    <xf numFmtId="0" fontId="1" fillId="2" borderId="0" xfId="1" applyFill="1" applyBorder="1" applyAlignment="1" applyProtection="1">
      <alignment horizontal="left" vertical="center" wrapText="1"/>
      <protection hidden="1"/>
    </xf>
    <xf numFmtId="0" fontId="1" fillId="2" borderId="0" xfId="1" applyFill="1" applyBorder="1" applyAlignment="1" applyProtection="1">
      <alignment horizontal="center" vertical="center" wrapText="1"/>
      <protection hidden="1"/>
    </xf>
    <xf numFmtId="9" fontId="1" fillId="2" borderId="0" xfId="1" applyNumberFormat="1" applyFont="1" applyFill="1" applyBorder="1" applyAlignment="1" applyProtection="1">
      <alignment horizontal="center" vertical="center" wrapText="1"/>
      <protection hidden="1"/>
    </xf>
    <xf numFmtId="0" fontId="0" fillId="0" borderId="3" xfId="0" applyBorder="1" applyAlignment="1" applyProtection="1">
      <alignment horizontal="center" vertical="center" wrapText="1"/>
      <protection locked="0"/>
    </xf>
    <xf numFmtId="0" fontId="0" fillId="5" borderId="1" xfId="0" applyFill="1" applyBorder="1" applyAlignment="1" applyProtection="1">
      <alignment horizontal="center" vertical="center" wrapText="1"/>
      <protection hidden="1"/>
    </xf>
    <xf numFmtId="0" fontId="0" fillId="5" borderId="12" xfId="0" applyFill="1" applyBorder="1" applyAlignment="1" applyProtection="1">
      <alignment horizontal="center" vertical="center" wrapText="1"/>
      <protection hidden="1"/>
    </xf>
    <xf numFmtId="0" fontId="0" fillId="5" borderId="1" xfId="0" applyFill="1" applyBorder="1" applyAlignment="1" applyProtection="1">
      <alignment wrapText="1"/>
      <protection hidden="1"/>
    </xf>
    <xf numFmtId="0" fontId="0" fillId="5" borderId="12" xfId="0" applyFill="1" applyBorder="1" applyAlignment="1" applyProtection="1">
      <alignment wrapText="1"/>
      <protection hidden="1"/>
    </xf>
    <xf numFmtId="0" fontId="0" fillId="0" borderId="12" xfId="0" applyBorder="1" applyAlignment="1" applyProtection="1">
      <alignment horizontal="center" vertical="center" wrapText="1"/>
      <protection locked="0"/>
    </xf>
    <xf numFmtId="0" fontId="0" fillId="5" borderId="6" xfId="0" applyFill="1" applyBorder="1" applyAlignment="1">
      <alignment wrapText="1"/>
    </xf>
    <xf numFmtId="0" fontId="0" fillId="5" borderId="12" xfId="0" applyFill="1" applyBorder="1" applyAlignment="1">
      <alignment wrapText="1"/>
    </xf>
    <xf numFmtId="0" fontId="8" fillId="0" borderId="1" xfId="0" applyFont="1" applyBorder="1" applyAlignment="1" applyProtection="1">
      <alignment horizontal="center" vertical="center" wrapText="1"/>
      <protection hidden="1"/>
    </xf>
    <xf numFmtId="0" fontId="8" fillId="0" borderId="31" xfId="0" applyFont="1" applyBorder="1" applyAlignment="1" applyProtection="1">
      <alignment horizontal="center" vertical="center"/>
      <protection hidden="1"/>
    </xf>
    <xf numFmtId="0" fontId="8" fillId="0" borderId="31" xfId="0" applyFont="1" applyBorder="1" applyAlignment="1" applyProtection="1">
      <alignment horizontal="center" vertical="center" wrapText="1"/>
      <protection hidden="1"/>
    </xf>
    <xf numFmtId="0" fontId="8" fillId="0" borderId="29" xfId="0" applyFont="1" applyBorder="1" applyAlignment="1" applyProtection="1">
      <alignment horizontal="center" vertical="center" wrapText="1"/>
      <protection hidden="1"/>
    </xf>
    <xf numFmtId="0" fontId="8" fillId="0" borderId="3" xfId="0" applyFont="1" applyBorder="1" applyAlignment="1" applyProtection="1">
      <alignment horizontal="center" vertical="center" wrapText="1"/>
      <protection hidden="1"/>
    </xf>
    <xf numFmtId="0" fontId="0" fillId="0" borderId="1" xfId="0" applyBorder="1" applyProtection="1">
      <protection locked="0"/>
    </xf>
    <xf numFmtId="0" fontId="0" fillId="0" borderId="12" xfId="0" applyBorder="1" applyProtection="1">
      <protection locked="0"/>
    </xf>
    <xf numFmtId="9" fontId="0" fillId="0" borderId="1" xfId="5" applyFont="1" applyBorder="1" applyAlignment="1" applyProtection="1">
      <alignment horizontal="center" vertical="center"/>
      <protection locked="0"/>
    </xf>
    <xf numFmtId="9" fontId="0" fillId="0" borderId="3" xfId="5" applyFont="1" applyBorder="1" applyAlignment="1" applyProtection="1">
      <alignment horizontal="center" vertical="center"/>
      <protection locked="0"/>
    </xf>
    <xf numFmtId="0" fontId="11" fillId="10" borderId="41" xfId="0" applyFont="1" applyFill="1" applyBorder="1" applyAlignment="1" applyProtection="1">
      <alignment horizontal="center" vertical="center"/>
      <protection hidden="1"/>
    </xf>
    <xf numFmtId="0" fontId="11" fillId="10" borderId="42" xfId="0" applyFont="1" applyFill="1" applyBorder="1" applyAlignment="1" applyProtection="1">
      <alignment horizontal="center" vertical="center"/>
      <protection hidden="1"/>
    </xf>
    <xf numFmtId="0" fontId="11" fillId="10" borderId="43" xfId="0" applyFont="1" applyFill="1" applyBorder="1" applyAlignment="1" applyProtection="1">
      <alignment horizontal="center" vertical="center"/>
      <protection hidden="1"/>
    </xf>
    <xf numFmtId="0" fontId="11" fillId="10" borderId="44" xfId="0" applyFont="1" applyFill="1" applyBorder="1" applyAlignment="1" applyProtection="1">
      <alignment horizontal="center" vertical="center"/>
      <protection hidden="1"/>
    </xf>
    <xf numFmtId="0" fontId="11" fillId="10" borderId="45" xfId="0" applyFont="1" applyFill="1" applyBorder="1" applyAlignment="1" applyProtection="1">
      <alignment horizontal="center" vertical="center" wrapText="1"/>
      <protection hidden="1"/>
    </xf>
    <xf numFmtId="0" fontId="11" fillId="9" borderId="41" xfId="0" applyFont="1" applyFill="1" applyBorder="1" applyAlignment="1" applyProtection="1">
      <alignment horizontal="center" vertical="center"/>
      <protection hidden="1"/>
    </xf>
    <xf numFmtId="0" fontId="11" fillId="9" borderId="42" xfId="0" applyFont="1" applyFill="1" applyBorder="1" applyAlignment="1" applyProtection="1">
      <alignment horizontal="center" vertical="center"/>
      <protection hidden="1"/>
    </xf>
    <xf numFmtId="0" fontId="11" fillId="9" borderId="43" xfId="0" applyFont="1" applyFill="1" applyBorder="1" applyAlignment="1" applyProtection="1">
      <alignment horizontal="center" vertical="center"/>
      <protection hidden="1"/>
    </xf>
    <xf numFmtId="0" fontId="11" fillId="9" borderId="44" xfId="0" applyFont="1" applyFill="1" applyBorder="1" applyAlignment="1" applyProtection="1">
      <alignment horizontal="center" vertical="center"/>
      <protection hidden="1"/>
    </xf>
    <xf numFmtId="0" fontId="11" fillId="9" borderId="45" xfId="0" applyFont="1" applyFill="1" applyBorder="1" applyAlignment="1" applyProtection="1">
      <alignment horizontal="center" vertical="center" wrapText="1"/>
      <protection hidden="1"/>
    </xf>
    <xf numFmtId="0" fontId="11" fillId="7" borderId="41" xfId="0" applyFont="1" applyFill="1" applyBorder="1" applyAlignment="1" applyProtection="1">
      <alignment horizontal="center" vertical="center"/>
      <protection hidden="1"/>
    </xf>
    <xf numFmtId="0" fontId="11" fillId="7" borderId="42" xfId="0" applyFont="1" applyFill="1" applyBorder="1" applyAlignment="1" applyProtection="1">
      <alignment horizontal="center" vertical="center"/>
      <protection hidden="1"/>
    </xf>
    <xf numFmtId="0" fontId="11" fillId="7" borderId="43" xfId="0" applyFont="1" applyFill="1" applyBorder="1" applyAlignment="1" applyProtection="1">
      <alignment horizontal="center" vertical="center"/>
      <protection hidden="1"/>
    </xf>
    <xf numFmtId="0" fontId="11" fillId="7" borderId="44" xfId="0" applyFont="1" applyFill="1" applyBorder="1" applyAlignment="1" applyProtection="1">
      <alignment horizontal="center" vertical="center"/>
      <protection hidden="1"/>
    </xf>
    <xf numFmtId="0" fontId="11" fillId="7" borderId="45" xfId="0" applyFont="1" applyFill="1" applyBorder="1" applyAlignment="1" applyProtection="1">
      <alignment horizontal="center" vertical="center" wrapText="1"/>
      <protection hidden="1"/>
    </xf>
    <xf numFmtId="0" fontId="11" fillId="8" borderId="41" xfId="0" applyFont="1" applyFill="1" applyBorder="1" applyAlignment="1" applyProtection="1">
      <alignment horizontal="center" vertical="center"/>
      <protection hidden="1"/>
    </xf>
    <xf numFmtId="0" fontId="11" fillId="8" borderId="42" xfId="0" applyFont="1" applyFill="1" applyBorder="1" applyAlignment="1" applyProtection="1">
      <alignment horizontal="center" vertical="center"/>
      <protection hidden="1"/>
    </xf>
    <xf numFmtId="0" fontId="11" fillId="8" borderId="43" xfId="0" applyFont="1" applyFill="1" applyBorder="1" applyAlignment="1" applyProtection="1">
      <alignment horizontal="center" vertical="center"/>
      <protection hidden="1"/>
    </xf>
    <xf numFmtId="0" fontId="11" fillId="8" borderId="44" xfId="0" applyFont="1" applyFill="1" applyBorder="1" applyAlignment="1" applyProtection="1">
      <alignment horizontal="center" vertical="center"/>
      <protection hidden="1"/>
    </xf>
    <xf numFmtId="0" fontId="11" fillId="8" borderId="45" xfId="0" applyFont="1" applyFill="1" applyBorder="1" applyAlignment="1" applyProtection="1">
      <alignment horizontal="center" vertical="center" wrapText="1"/>
      <protection hidden="1"/>
    </xf>
    <xf numFmtId="0" fontId="2" fillId="0" borderId="0" xfId="0" applyFont="1" applyBorder="1" applyAlignment="1">
      <alignment horizontal="center" vertical="center"/>
    </xf>
    <xf numFmtId="0" fontId="0" fillId="0" borderId="6" xfId="0" applyBorder="1" applyAlignment="1" applyProtection="1">
      <alignment horizontal="center" vertical="center"/>
      <protection locked="0"/>
    </xf>
    <xf numFmtId="0" fontId="0" fillId="0" borderId="7" xfId="0" applyBorder="1" applyAlignment="1" applyProtection="1">
      <alignment horizontal="center" vertical="center" wrapText="1"/>
      <protection locked="0"/>
    </xf>
    <xf numFmtId="0" fontId="0" fillId="0" borderId="5" xfId="0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12" xfId="0" applyBorder="1" applyAlignment="1" applyProtection="1">
      <alignment wrapText="1"/>
      <protection locked="0"/>
    </xf>
    <xf numFmtId="0" fontId="0" fillId="0" borderId="1" xfId="0" applyBorder="1" applyAlignment="1" applyProtection="1">
      <alignment horizontal="left" wrapText="1"/>
      <protection locked="0"/>
    </xf>
    <xf numFmtId="0" fontId="0" fillId="0" borderId="12" xfId="0" applyBorder="1" applyAlignment="1" applyProtection="1">
      <alignment horizontal="left" wrapText="1"/>
      <protection locked="0"/>
    </xf>
    <xf numFmtId="9" fontId="0" fillId="0" borderId="12" xfId="5" applyFont="1" applyBorder="1" applyAlignment="1" applyProtection="1">
      <alignment horizontal="center" vertical="center"/>
      <protection locked="0"/>
    </xf>
    <xf numFmtId="0" fontId="0" fillId="0" borderId="0" xfId="0" applyAlignment="1">
      <alignment horizontal="center" vertical="center"/>
    </xf>
    <xf numFmtId="14" fontId="0" fillId="0" borderId="1" xfId="0" applyNumberFormat="1" applyBorder="1" applyProtection="1">
      <protection locked="0"/>
    </xf>
    <xf numFmtId="0" fontId="20" fillId="6" borderId="35" xfId="0" applyFont="1" applyFill="1" applyBorder="1" applyAlignment="1">
      <alignment horizontal="center" vertical="center" wrapText="1"/>
    </xf>
    <xf numFmtId="0" fontId="20" fillId="6" borderId="51" xfId="0" applyFont="1" applyFill="1" applyBorder="1" applyAlignment="1">
      <alignment horizontal="center" vertical="center" wrapText="1"/>
    </xf>
    <xf numFmtId="0" fontId="20" fillId="6" borderId="35" xfId="0" applyFont="1" applyFill="1" applyBorder="1" applyAlignment="1" applyProtection="1">
      <alignment horizontal="center" vertical="center" wrapText="1"/>
      <protection hidden="1"/>
    </xf>
    <xf numFmtId="0" fontId="0" fillId="0" borderId="5" xfId="0" applyBorder="1" applyAlignment="1" applyProtection="1">
      <alignment wrapText="1"/>
      <protection locked="0"/>
    </xf>
    <xf numFmtId="0" fontId="0" fillId="0" borderId="13" xfId="0" applyBorder="1" applyAlignment="1" applyProtection="1">
      <alignment wrapText="1"/>
      <protection locked="0"/>
    </xf>
    <xf numFmtId="0" fontId="0" fillId="0" borderId="14" xfId="0" applyBorder="1" applyAlignment="1" applyProtection="1">
      <alignment horizontal="center" vertical="center" wrapText="1"/>
      <protection locked="0"/>
    </xf>
    <xf numFmtId="0" fontId="0" fillId="2" borderId="1" xfId="0" applyFill="1" applyBorder="1"/>
    <xf numFmtId="0" fontId="0" fillId="2" borderId="1" xfId="0" applyFill="1" applyBorder="1" applyAlignment="1"/>
    <xf numFmtId="0" fontId="7" fillId="2" borderId="1" xfId="0" applyFont="1" applyFill="1" applyBorder="1" applyAlignment="1"/>
    <xf numFmtId="0" fontId="24" fillId="6" borderId="60" xfId="0" applyFont="1" applyFill="1" applyBorder="1" applyAlignment="1">
      <alignment horizontal="center" vertical="center" wrapText="1"/>
    </xf>
    <xf numFmtId="0" fontId="7" fillId="2" borderId="19" xfId="0" applyFont="1" applyFill="1" applyBorder="1"/>
    <xf numFmtId="0" fontId="0" fillId="2" borderId="0" xfId="0" applyFill="1" applyBorder="1" applyAlignment="1">
      <alignment horizontal="center"/>
    </xf>
    <xf numFmtId="0" fontId="7" fillId="2" borderId="19" xfId="0" applyFont="1" applyFill="1" applyBorder="1" applyAlignment="1"/>
    <xf numFmtId="0" fontId="22" fillId="2" borderId="19" xfId="0" applyFont="1" applyFill="1" applyBorder="1" applyAlignment="1">
      <alignment vertical="center"/>
    </xf>
    <xf numFmtId="0" fontId="21" fillId="0" borderId="4" xfId="0" applyFont="1" applyBorder="1" applyAlignment="1">
      <alignment horizontal="center" vertical="center" wrapText="1"/>
    </xf>
    <xf numFmtId="14" fontId="0" fillId="0" borderId="12" xfId="0" applyNumberFormat="1" applyBorder="1" applyProtection="1">
      <protection locked="0"/>
    </xf>
    <xf numFmtId="0" fontId="0" fillId="0" borderId="3" xfId="0" applyBorder="1" applyAlignment="1" applyProtection="1">
      <alignment horizontal="center" vertical="center" wrapText="1"/>
      <protection hidden="1"/>
    </xf>
    <xf numFmtId="0" fontId="0" fillId="0" borderId="1" xfId="0" applyBorder="1" applyAlignment="1" applyProtection="1">
      <alignment horizontal="center" vertical="center" wrapText="1"/>
      <protection hidden="1"/>
    </xf>
    <xf numFmtId="0" fontId="0" fillId="0" borderId="12" xfId="0" applyBorder="1" applyAlignment="1" applyProtection="1">
      <alignment horizontal="center" vertical="center" wrapText="1"/>
      <protection hidden="1"/>
    </xf>
    <xf numFmtId="0" fontId="0" fillId="0" borderId="3" xfId="0" applyBorder="1" applyAlignment="1" applyProtection="1">
      <alignment horizontal="left" vertical="center" wrapText="1"/>
      <protection hidden="1"/>
    </xf>
    <xf numFmtId="0" fontId="0" fillId="0" borderId="1" xfId="0" applyBorder="1" applyAlignment="1" applyProtection="1">
      <alignment horizontal="left" vertical="center" wrapText="1"/>
      <protection hidden="1"/>
    </xf>
    <xf numFmtId="0" fontId="0" fillId="0" borderId="12" xfId="0" applyBorder="1" applyAlignment="1" applyProtection="1">
      <alignment horizontal="left" vertical="center" wrapText="1"/>
      <protection hidden="1"/>
    </xf>
    <xf numFmtId="14" fontId="0" fillId="0" borderId="1" xfId="0" applyNumberFormat="1" applyBorder="1" applyAlignment="1" applyProtection="1">
      <alignment horizontal="center" vertical="center"/>
      <protection hidden="1"/>
    </xf>
    <xf numFmtId="14" fontId="0" fillId="0" borderId="3" xfId="0" applyNumberFormat="1" applyBorder="1" applyAlignment="1" applyProtection="1">
      <alignment horizontal="center" vertical="center"/>
      <protection hidden="1"/>
    </xf>
    <xf numFmtId="14" fontId="0" fillId="0" borderId="12" xfId="0" applyNumberFormat="1" applyBorder="1" applyAlignment="1" applyProtection="1">
      <alignment horizontal="center" vertical="center"/>
      <protection hidden="1"/>
    </xf>
    <xf numFmtId="0" fontId="21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14" fontId="29" fillId="0" borderId="1" xfId="0" applyNumberFormat="1" applyFont="1" applyBorder="1" applyAlignment="1">
      <alignment horizontal="center" vertical="center" wrapText="1"/>
    </xf>
    <xf numFmtId="14" fontId="27" fillId="0" borderId="5" xfId="0" applyNumberFormat="1" applyFont="1" applyBorder="1" applyAlignment="1">
      <alignment horizontal="center" vertical="center" wrapText="1"/>
    </xf>
    <xf numFmtId="0" fontId="15" fillId="0" borderId="1" xfId="0" applyFont="1" applyBorder="1" applyAlignment="1">
      <alignment vertical="center" wrapText="1"/>
    </xf>
    <xf numFmtId="0" fontId="15" fillId="0" borderId="35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/>
    </xf>
    <xf numFmtId="0" fontId="35" fillId="0" borderId="1" xfId="0" applyFont="1" applyBorder="1" applyAlignment="1">
      <alignment horizontal="center" vertical="center"/>
    </xf>
    <xf numFmtId="0" fontId="7" fillId="0" borderId="36" xfId="0" applyFont="1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/>
    </xf>
    <xf numFmtId="0" fontId="0" fillId="0" borderId="36" xfId="0" applyBorder="1" applyAlignment="1">
      <alignment vertical="center"/>
    </xf>
    <xf numFmtId="0" fontId="0" fillId="0" borderId="0" xfId="0" applyAlignment="1">
      <alignment vertical="center"/>
    </xf>
    <xf numFmtId="0" fontId="0" fillId="0" borderId="1" xfId="0" applyBorder="1"/>
    <xf numFmtId="0" fontId="0" fillId="0" borderId="0" xfId="0" applyAlignment="1">
      <alignment vertical="top" wrapText="1"/>
    </xf>
    <xf numFmtId="0" fontId="0" fillId="0" borderId="1" xfId="0" applyBorder="1" applyAlignment="1">
      <alignment horizontal="left" vertical="top" wrapText="1"/>
    </xf>
    <xf numFmtId="0" fontId="0" fillId="0" borderId="36" xfId="0" applyBorder="1" applyAlignment="1">
      <alignment vertical="center" wrapText="1"/>
    </xf>
    <xf numFmtId="0" fontId="0" fillId="0" borderId="1" xfId="0" applyBorder="1" applyAlignment="1">
      <alignment horizontal="left"/>
    </xf>
    <xf numFmtId="0" fontId="0" fillId="0" borderId="87" xfId="0" applyBorder="1" applyAlignment="1">
      <alignment horizontal="center"/>
    </xf>
    <xf numFmtId="0" fontId="0" fillId="0" borderId="87" xfId="0" applyBorder="1"/>
    <xf numFmtId="0" fontId="37" fillId="0" borderId="87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36" fillId="0" borderId="36" xfId="0" applyFont="1" applyBorder="1" applyAlignment="1">
      <alignment vertical="center"/>
    </xf>
    <xf numFmtId="0" fontId="36" fillId="0" borderId="52" xfId="0" applyFont="1" applyBorder="1" applyAlignment="1">
      <alignment vertical="center"/>
    </xf>
    <xf numFmtId="0" fontId="38" fillId="15" borderId="89" xfId="0" applyFont="1" applyFill="1" applyBorder="1" applyAlignment="1">
      <alignment horizontal="center" vertical="center" wrapText="1" readingOrder="1"/>
    </xf>
    <xf numFmtId="0" fontId="38" fillId="15" borderId="90" xfId="0" applyFont="1" applyFill="1" applyBorder="1" applyAlignment="1">
      <alignment horizontal="center" vertical="center" wrapText="1" readingOrder="1"/>
    </xf>
    <xf numFmtId="0" fontId="39" fillId="15" borderId="88" xfId="0" applyFont="1" applyFill="1" applyBorder="1" applyAlignment="1">
      <alignment horizontal="center" vertical="center" wrapText="1" readingOrder="1"/>
    </xf>
    <xf numFmtId="0" fontId="40" fillId="16" borderId="88" xfId="0" applyFont="1" applyFill="1" applyBorder="1" applyAlignment="1">
      <alignment horizontal="center" vertical="center" wrapText="1" readingOrder="1"/>
    </xf>
    <xf numFmtId="0" fontId="41" fillId="15" borderId="89" xfId="0" applyFont="1" applyFill="1" applyBorder="1" applyAlignment="1">
      <alignment horizontal="center" vertical="center" wrapText="1" readingOrder="1"/>
    </xf>
    <xf numFmtId="0" fontId="0" fillId="0" borderId="40" xfId="0" applyBorder="1" applyAlignment="1" applyProtection="1">
      <alignment horizontal="center" vertical="center"/>
      <protection hidden="1"/>
    </xf>
    <xf numFmtId="0" fontId="0" fillId="0" borderId="36" xfId="0" applyBorder="1" applyAlignment="1" applyProtection="1">
      <alignment horizontal="center" vertical="center"/>
      <protection hidden="1"/>
    </xf>
    <xf numFmtId="0" fontId="0" fillId="5" borderId="36" xfId="0" applyFill="1" applyBorder="1" applyAlignment="1" applyProtection="1">
      <alignment horizontal="center" vertical="center"/>
      <protection hidden="1"/>
    </xf>
    <xf numFmtId="0" fontId="0" fillId="5" borderId="50" xfId="0" applyFill="1" applyBorder="1" applyAlignment="1" applyProtection="1">
      <alignment horizontal="center" vertical="center"/>
      <protection hidden="1"/>
    </xf>
    <xf numFmtId="0" fontId="0" fillId="5" borderId="36" xfId="0" applyFill="1" applyBorder="1" applyAlignment="1" applyProtection="1">
      <alignment horizontal="center"/>
      <protection hidden="1"/>
    </xf>
    <xf numFmtId="0" fontId="0" fillId="0" borderId="50" xfId="0" applyBorder="1" applyAlignment="1" applyProtection="1">
      <alignment horizontal="center" vertical="center"/>
      <protection hidden="1"/>
    </xf>
    <xf numFmtId="0" fontId="0" fillId="5" borderId="33" xfId="0" applyFill="1" applyBorder="1" applyAlignment="1" applyProtection="1">
      <alignment horizontal="center"/>
      <protection hidden="1"/>
    </xf>
    <xf numFmtId="0" fontId="0" fillId="0" borderId="3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6" xfId="0" applyBorder="1" applyAlignment="1" applyProtection="1">
      <alignment horizontal="center" vertical="center"/>
      <protection hidden="1"/>
    </xf>
    <xf numFmtId="0" fontId="41" fillId="15" borderId="89" xfId="0" applyFont="1" applyFill="1" applyBorder="1" applyAlignment="1">
      <alignment horizontal="left" vertical="center" wrapText="1" readingOrder="1"/>
    </xf>
    <xf numFmtId="0" fontId="0" fillId="5" borderId="1" xfId="0" applyFill="1" applyBorder="1" applyAlignment="1">
      <alignment horizontal="center" vertical="center" wrapText="1"/>
    </xf>
    <xf numFmtId="0" fontId="0" fillId="5" borderId="12" xfId="0" applyFill="1" applyBorder="1" applyAlignment="1">
      <alignment horizontal="center" vertical="center" wrapText="1"/>
    </xf>
    <xf numFmtId="0" fontId="0" fillId="5" borderId="1" xfId="0" applyFill="1" applyBorder="1" applyAlignment="1">
      <alignment wrapText="1"/>
    </xf>
    <xf numFmtId="0" fontId="0" fillId="0" borderId="8" xfId="0" applyBorder="1" applyAlignment="1" applyProtection="1">
      <alignment horizontal="center" vertical="center"/>
      <protection locked="0"/>
    </xf>
    <xf numFmtId="0" fontId="0" fillId="0" borderId="6" xfId="0" applyBorder="1" applyAlignment="1" applyProtection="1">
      <alignment horizontal="center" vertical="center" wrapText="1"/>
      <protection locked="0"/>
    </xf>
    <xf numFmtId="0" fontId="0" fillId="0" borderId="3" xfId="0" applyBorder="1" applyAlignment="1" applyProtection="1">
      <alignment horizontal="center" vertical="center"/>
      <protection hidden="1"/>
    </xf>
    <xf numFmtId="0" fontId="0" fillId="0" borderId="1" xfId="0" applyBorder="1" applyAlignment="1" applyProtection="1">
      <alignment horizontal="center" vertical="center"/>
      <protection hidden="1"/>
    </xf>
    <xf numFmtId="0" fontId="0" fillId="0" borderId="12" xfId="0" applyBorder="1" applyAlignment="1" applyProtection="1">
      <alignment horizontal="center" vertical="center"/>
      <protection hidden="1"/>
    </xf>
    <xf numFmtId="0" fontId="0" fillId="0" borderId="36" xfId="0" applyBorder="1" applyAlignment="1">
      <alignment horizontal="center" vertical="center"/>
    </xf>
    <xf numFmtId="0" fontId="0" fillId="0" borderId="40" xfId="0" applyBorder="1" applyAlignment="1">
      <alignment horizontal="center" vertical="center"/>
    </xf>
    <xf numFmtId="0" fontId="0" fillId="0" borderId="50" xfId="0" applyBorder="1" applyAlignment="1">
      <alignment horizontal="center" vertical="center"/>
    </xf>
    <xf numFmtId="0" fontId="8" fillId="0" borderId="1" xfId="0" applyFont="1" applyBorder="1" applyAlignment="1" applyProtection="1">
      <alignment horizontal="center" vertical="center"/>
      <protection hidden="1"/>
    </xf>
    <xf numFmtId="0" fontId="4" fillId="12" borderId="35" xfId="1" applyFont="1" applyFill="1" applyBorder="1" applyAlignment="1">
      <alignment horizontal="center" vertical="center" wrapText="1"/>
    </xf>
    <xf numFmtId="0" fontId="4" fillId="4" borderId="35" xfId="1" applyFont="1" applyFill="1" applyBorder="1" applyAlignment="1">
      <alignment horizontal="center" vertical="center" wrapText="1"/>
    </xf>
    <xf numFmtId="0" fontId="4" fillId="4" borderId="35" xfId="1" applyFont="1" applyFill="1" applyBorder="1" applyAlignment="1" applyProtection="1">
      <alignment horizontal="center" vertical="center" wrapText="1"/>
      <protection hidden="1"/>
    </xf>
    <xf numFmtId="0" fontId="4" fillId="4" borderId="35" xfId="1" applyFont="1" applyFill="1" applyBorder="1" applyAlignment="1">
      <alignment horizontal="center" wrapText="1"/>
    </xf>
    <xf numFmtId="0" fontId="8" fillId="0" borderId="12" xfId="0" applyFont="1" applyBorder="1" applyAlignment="1" applyProtection="1">
      <alignment horizontal="center" vertical="center" wrapText="1"/>
      <protection hidden="1"/>
    </xf>
    <xf numFmtId="0" fontId="35" fillId="2" borderId="1" xfId="0" applyFont="1" applyFill="1" applyBorder="1" applyAlignment="1">
      <alignment horizontal="center" vertical="center"/>
    </xf>
    <xf numFmtId="14" fontId="15" fillId="0" borderId="1" xfId="0" applyNumberFormat="1" applyFont="1" applyBorder="1" applyAlignment="1">
      <alignment horizontal="center" vertical="center" wrapText="1"/>
    </xf>
    <xf numFmtId="0" fontId="0" fillId="0" borderId="3" xfId="0" applyBorder="1" applyAlignment="1" applyProtection="1">
      <alignment horizontal="left" vertical="center" wrapText="1"/>
      <protection hidden="1"/>
    </xf>
    <xf numFmtId="166" fontId="0" fillId="0" borderId="3" xfId="0" applyNumberFormat="1" applyBorder="1" applyAlignment="1" applyProtection="1">
      <alignment horizontal="center" vertical="center"/>
      <protection locked="0"/>
    </xf>
    <xf numFmtId="0" fontId="2" fillId="2" borderId="6" xfId="0" applyFont="1" applyFill="1" applyBorder="1" applyAlignment="1" applyProtection="1">
      <alignment vertical="center" wrapText="1"/>
      <protection locked="0"/>
    </xf>
    <xf numFmtId="0" fontId="0" fillId="0" borderId="7" xfId="0" applyBorder="1" applyAlignment="1" applyProtection="1">
      <alignment horizontal="center" vertical="center" wrapText="1"/>
      <protection locked="0"/>
    </xf>
    <xf numFmtId="9" fontId="0" fillId="0" borderId="6" xfId="5" applyFont="1" applyBorder="1" applyAlignment="1" applyProtection="1">
      <alignment horizontal="center" vertical="center"/>
      <protection locked="0"/>
    </xf>
    <xf numFmtId="0" fontId="0" fillId="0" borderId="6" xfId="0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center" vertical="center" wrapText="1"/>
      <protection locked="0"/>
    </xf>
    <xf numFmtId="0" fontId="0" fillId="0" borderId="6" xfId="0" applyBorder="1" applyAlignment="1" applyProtection="1">
      <alignment horizontal="left" vertical="center" wrapText="1"/>
      <protection locked="0"/>
    </xf>
    <xf numFmtId="166" fontId="0" fillId="0" borderId="1" xfId="0" applyNumberFormat="1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left" vertical="center" wrapText="1"/>
      <protection locked="0"/>
    </xf>
    <xf numFmtId="9" fontId="0" fillId="0" borderId="3" xfId="5" applyFont="1" applyBorder="1" applyAlignment="1" applyProtection="1">
      <alignment horizontal="center" vertical="center" wrapText="1"/>
      <protection locked="0"/>
    </xf>
    <xf numFmtId="166" fontId="0" fillId="0" borderId="3" xfId="0" applyNumberFormat="1" applyBorder="1" applyAlignment="1" applyProtection="1">
      <alignment horizontal="center" vertical="center" wrapText="1"/>
      <protection locked="0"/>
    </xf>
    <xf numFmtId="166" fontId="0" fillId="0" borderId="12" xfId="0" applyNumberFormat="1" applyBorder="1" applyAlignment="1" applyProtection="1">
      <alignment horizontal="center" vertical="center" wrapText="1"/>
      <protection locked="0"/>
    </xf>
    <xf numFmtId="14" fontId="0" fillId="0" borderId="3" xfId="0" applyNumberFormat="1" applyBorder="1" applyAlignment="1" applyProtection="1">
      <alignment horizontal="center" vertical="center" wrapText="1"/>
      <protection hidden="1"/>
    </xf>
    <xf numFmtId="14" fontId="0" fillId="0" borderId="1" xfId="0" applyNumberFormat="1" applyBorder="1" applyAlignment="1" applyProtection="1">
      <alignment horizontal="center" vertical="center" wrapText="1"/>
      <protection hidden="1"/>
    </xf>
    <xf numFmtId="0" fontId="0" fillId="0" borderId="7" xfId="0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left" vertical="center" wrapText="1"/>
      <protection locked="0"/>
    </xf>
    <xf numFmtId="0" fontId="0" fillId="0" borderId="1" xfId="0" applyBorder="1" applyAlignment="1" applyProtection="1">
      <alignment horizontal="center" vertical="center" wrapText="1"/>
      <protection locked="0"/>
    </xf>
    <xf numFmtId="0" fontId="0" fillId="0" borderId="32" xfId="0" applyBorder="1" applyAlignment="1" applyProtection="1">
      <alignment horizontal="center" vertical="center"/>
      <protection locked="0"/>
    </xf>
    <xf numFmtId="0" fontId="0" fillId="0" borderId="3" xfId="0" applyBorder="1" applyAlignment="1" applyProtection="1">
      <alignment horizontal="center" vertical="center" wrapText="1"/>
      <protection locked="0"/>
    </xf>
    <xf numFmtId="0" fontId="0" fillId="0" borderId="6" xfId="0" applyBorder="1" applyAlignment="1" applyProtection="1">
      <alignment horizontal="left" vertical="center" wrapText="1"/>
      <protection locked="0"/>
    </xf>
    <xf numFmtId="0" fontId="0" fillId="0" borderId="6" xfId="0" applyBorder="1" applyAlignment="1" applyProtection="1">
      <alignment horizontal="center" vertical="center" wrapText="1"/>
      <protection locked="0"/>
    </xf>
    <xf numFmtId="0" fontId="0" fillId="0" borderId="12" xfId="0" applyBorder="1" applyAlignment="1" applyProtection="1">
      <alignment horizontal="left" vertical="center" wrapText="1"/>
      <protection hidden="1"/>
    </xf>
    <xf numFmtId="0" fontId="0" fillId="0" borderId="3" xfId="0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9" fontId="0" fillId="0" borderId="12" xfId="5" applyFont="1" applyBorder="1" applyAlignment="1" applyProtection="1">
      <alignment horizontal="center" vertical="center"/>
      <protection locked="0"/>
    </xf>
    <xf numFmtId="0" fontId="0" fillId="0" borderId="3" xfId="0" applyBorder="1" applyAlignment="1" applyProtection="1">
      <alignment horizontal="center" vertical="center"/>
      <protection hidden="1"/>
    </xf>
    <xf numFmtId="0" fontId="0" fillId="0" borderId="1" xfId="0" applyBorder="1" applyAlignment="1" applyProtection="1">
      <alignment horizontal="center" vertical="center"/>
      <protection hidden="1"/>
    </xf>
    <xf numFmtId="0" fontId="8" fillId="0" borderId="6" xfId="0" applyFont="1" applyBorder="1" applyAlignment="1" applyProtection="1">
      <alignment horizontal="center" vertical="center" wrapText="1"/>
      <protection hidden="1"/>
    </xf>
    <xf numFmtId="0" fontId="0" fillId="0" borderId="33" xfId="0" applyBorder="1" applyAlignment="1" applyProtection="1">
      <alignment horizontal="center" vertical="center"/>
      <protection hidden="1"/>
    </xf>
    <xf numFmtId="0" fontId="0" fillId="0" borderId="6" xfId="0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5" borderId="35" xfId="0" applyFill="1" applyBorder="1" applyAlignment="1" applyProtection="1">
      <alignment horizontal="center" vertical="center"/>
      <protection locked="0"/>
    </xf>
    <xf numFmtId="0" fontId="0" fillId="5" borderId="35" xfId="0" applyFill="1" applyBorder="1" applyProtection="1">
      <protection locked="0"/>
    </xf>
    <xf numFmtId="0" fontId="0" fillId="5" borderId="35" xfId="0" applyFill="1" applyBorder="1" applyAlignment="1" applyProtection="1">
      <alignment horizontal="center" vertical="center"/>
      <protection hidden="1"/>
    </xf>
    <xf numFmtId="0" fontId="0" fillId="5" borderId="35" xfId="0" applyFill="1" applyBorder="1" applyProtection="1">
      <protection hidden="1"/>
    </xf>
    <xf numFmtId="0" fontId="0" fillId="5" borderId="35" xfId="0" applyFill="1" applyBorder="1"/>
    <xf numFmtId="0" fontId="0" fillId="5" borderId="35" xfId="0" applyFill="1" applyBorder="1" applyAlignment="1" applyProtection="1">
      <alignment wrapText="1"/>
      <protection hidden="1"/>
    </xf>
    <xf numFmtId="0" fontId="0" fillId="5" borderId="35" xfId="0" applyFill="1" applyBorder="1" applyAlignment="1">
      <alignment wrapText="1"/>
    </xf>
    <xf numFmtId="0" fontId="0" fillId="0" borderId="35" xfId="0" applyBorder="1" applyAlignment="1">
      <alignment horizontal="center" vertical="center"/>
    </xf>
    <xf numFmtId="0" fontId="8" fillId="0" borderId="35" xfId="0" applyFont="1" applyBorder="1" applyAlignment="1" applyProtection="1">
      <alignment horizontal="center" vertical="center"/>
      <protection hidden="1"/>
    </xf>
    <xf numFmtId="0" fontId="8" fillId="0" borderId="35" xfId="0" applyFont="1" applyBorder="1" applyAlignment="1" applyProtection="1">
      <alignment horizontal="center" vertical="center" wrapText="1"/>
      <protection hidden="1"/>
    </xf>
    <xf numFmtId="0" fontId="0" fillId="5" borderId="35" xfId="0" applyFill="1" applyBorder="1" applyAlignment="1">
      <alignment horizontal="center" vertical="center"/>
    </xf>
    <xf numFmtId="0" fontId="0" fillId="5" borderId="35" xfId="0" applyFill="1" applyBorder="1" applyAlignment="1" applyProtection="1">
      <alignment horizontal="center" vertical="center" wrapText="1"/>
      <protection hidden="1"/>
    </xf>
    <xf numFmtId="0" fontId="0" fillId="5" borderId="35" xfId="0" applyFill="1" applyBorder="1" applyAlignment="1">
      <alignment horizontal="center" vertical="center" wrapText="1"/>
    </xf>
    <xf numFmtId="0" fontId="0" fillId="0" borderId="51" xfId="0" applyBorder="1" applyAlignment="1">
      <alignment horizontal="center" vertical="center"/>
    </xf>
    <xf numFmtId="0" fontId="0" fillId="0" borderId="7" xfId="0" applyBorder="1"/>
    <xf numFmtId="0" fontId="0" fillId="0" borderId="5" xfId="0" applyBorder="1"/>
    <xf numFmtId="0" fontId="0" fillId="0" borderId="13" xfId="0" applyBorder="1"/>
    <xf numFmtId="9" fontId="0" fillId="0" borderId="12" xfId="5" applyFont="1" applyBorder="1" applyAlignment="1" applyProtection="1">
      <alignment horizontal="center" vertical="center" wrapText="1"/>
      <protection locked="0"/>
    </xf>
    <xf numFmtId="0" fontId="0" fillId="0" borderId="6" xfId="0" applyBorder="1" applyAlignment="1" applyProtection="1">
      <alignment horizontal="center" vertical="center" wrapText="1"/>
      <protection locked="0"/>
    </xf>
    <xf numFmtId="0" fontId="0" fillId="0" borderId="3" xfId="0" applyBorder="1" applyAlignment="1" applyProtection="1">
      <alignment horizontal="center" vertical="center" wrapText="1"/>
      <protection hidden="1"/>
    </xf>
    <xf numFmtId="0" fontId="0" fillId="0" borderId="1" xfId="0" applyBorder="1" applyAlignment="1" applyProtection="1">
      <alignment horizontal="center" vertical="center" wrapText="1"/>
      <protection hidden="1"/>
    </xf>
    <xf numFmtId="0" fontId="7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0" fillId="0" borderId="7" xfId="0" applyBorder="1" applyAlignment="1" applyProtection="1">
      <alignment horizontal="center" vertical="center" wrapText="1"/>
      <protection locked="0"/>
    </xf>
    <xf numFmtId="9" fontId="0" fillId="0" borderId="3" xfId="5" applyFont="1" applyBorder="1" applyAlignment="1" applyProtection="1">
      <alignment horizontal="center" vertical="center"/>
      <protection locked="0"/>
    </xf>
    <xf numFmtId="9" fontId="0" fillId="0" borderId="1" xfId="5" applyFont="1" applyBorder="1" applyAlignment="1" applyProtection="1">
      <alignment horizontal="center" vertical="center"/>
      <protection locked="0"/>
    </xf>
    <xf numFmtId="0" fontId="29" fillId="0" borderId="36" xfId="0" applyFont="1" applyBorder="1" applyAlignment="1">
      <alignment horizontal="left" vertical="center" wrapText="1"/>
    </xf>
    <xf numFmtId="0" fontId="29" fillId="0" borderId="52" xfId="0" applyFont="1" applyBorder="1" applyAlignment="1">
      <alignment horizontal="left" vertical="center" wrapText="1"/>
    </xf>
    <xf numFmtId="0" fontId="29" fillId="0" borderId="70" xfId="0" applyFont="1" applyBorder="1" applyAlignment="1">
      <alignment horizontal="left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0" fillId="2" borderId="25" xfId="0" applyFont="1" applyFill="1" applyBorder="1" applyAlignment="1">
      <alignment horizontal="center" vertical="center"/>
    </xf>
    <xf numFmtId="0" fontId="0" fillId="2" borderId="26" xfId="0" applyFont="1" applyFill="1" applyBorder="1" applyAlignment="1">
      <alignment horizontal="center" vertical="center"/>
    </xf>
    <xf numFmtId="0" fontId="0" fillId="2" borderId="33" xfId="0" applyFont="1" applyFill="1" applyBorder="1" applyAlignment="1">
      <alignment horizontal="center" vertical="center"/>
    </xf>
    <xf numFmtId="0" fontId="0" fillId="2" borderId="15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7" fillId="2" borderId="37" xfId="0" applyFont="1" applyFill="1" applyBorder="1" applyAlignment="1">
      <alignment horizontal="center" vertical="center"/>
    </xf>
    <xf numFmtId="0" fontId="7" fillId="2" borderId="38" xfId="0" applyFont="1" applyFill="1" applyBorder="1" applyAlignment="1">
      <alignment horizontal="center" vertical="center"/>
    </xf>
    <xf numFmtId="0" fontId="7" fillId="2" borderId="36" xfId="0" applyFont="1" applyFill="1" applyBorder="1" applyAlignment="1">
      <alignment horizontal="center"/>
    </xf>
    <xf numFmtId="0" fontId="7" fillId="2" borderId="52" xfId="0" applyFont="1" applyFill="1" applyBorder="1" applyAlignment="1">
      <alignment horizontal="center"/>
    </xf>
    <xf numFmtId="0" fontId="7" fillId="2" borderId="53" xfId="0" applyFont="1" applyFill="1" applyBorder="1" applyAlignment="1">
      <alignment horizontal="center"/>
    </xf>
    <xf numFmtId="0" fontId="21" fillId="0" borderId="1" xfId="0" applyFont="1" applyBorder="1" applyAlignment="1">
      <alignment horizontal="center" vertical="center" wrapText="1"/>
    </xf>
    <xf numFmtId="0" fontId="21" fillId="0" borderId="5" xfId="0" applyFont="1" applyBorder="1" applyAlignment="1">
      <alignment horizontal="center" vertical="center" wrapText="1"/>
    </xf>
    <xf numFmtId="0" fontId="28" fillId="0" borderId="37" xfId="0" applyFont="1" applyBorder="1" applyAlignment="1">
      <alignment horizontal="center" vertical="center" wrapText="1"/>
    </xf>
    <xf numFmtId="0" fontId="28" fillId="0" borderId="38" xfId="0" applyFont="1" applyBorder="1" applyAlignment="1">
      <alignment horizontal="center" vertical="center" wrapText="1"/>
    </xf>
    <xf numFmtId="0" fontId="29" fillId="0" borderId="1" xfId="0" applyFont="1" applyBorder="1" applyAlignment="1">
      <alignment horizontal="left" vertical="center" wrapText="1"/>
    </xf>
    <xf numFmtId="0" fontId="29" fillId="0" borderId="5" xfId="0" applyFont="1" applyBorder="1" applyAlignment="1">
      <alignment horizontal="left" vertical="center" wrapText="1"/>
    </xf>
    <xf numFmtId="0" fontId="26" fillId="0" borderId="67" xfId="0" applyFont="1" applyBorder="1" applyAlignment="1">
      <alignment horizontal="center" vertical="center" wrapText="1"/>
    </xf>
    <xf numFmtId="0" fontId="26" fillId="0" borderId="63" xfId="0" applyFont="1" applyBorder="1" applyAlignment="1">
      <alignment horizontal="center" vertical="center" wrapText="1"/>
    </xf>
    <xf numFmtId="0" fontId="26" fillId="0" borderId="64" xfId="0" applyFont="1" applyBorder="1" applyAlignment="1">
      <alignment horizontal="center" vertical="center" wrapText="1"/>
    </xf>
    <xf numFmtId="0" fontId="26" fillId="0" borderId="50" xfId="0" applyFont="1" applyBorder="1" applyAlignment="1">
      <alignment horizontal="center" vertical="center" wrapText="1"/>
    </xf>
    <xf numFmtId="0" fontId="26" fillId="0" borderId="81" xfId="0" applyFont="1" applyBorder="1" applyAlignment="1">
      <alignment horizontal="center" vertical="center" wrapText="1"/>
    </xf>
    <xf numFmtId="0" fontId="24" fillId="6" borderId="57" xfId="0" applyFont="1" applyFill="1" applyBorder="1" applyAlignment="1">
      <alignment horizontal="center" vertical="center" textRotation="90" wrapText="1"/>
    </xf>
    <xf numFmtId="0" fontId="24" fillId="6" borderId="58" xfId="0" applyFont="1" applyFill="1" applyBorder="1" applyAlignment="1">
      <alignment horizontal="center" vertical="center" textRotation="90" wrapText="1"/>
    </xf>
    <xf numFmtId="0" fontId="24" fillId="6" borderId="59" xfId="0" applyFont="1" applyFill="1" applyBorder="1" applyAlignment="1">
      <alignment horizontal="center" vertical="center" textRotation="90" wrapText="1"/>
    </xf>
    <xf numFmtId="0" fontId="26" fillId="0" borderId="65" xfId="0" applyFont="1" applyBorder="1" applyAlignment="1">
      <alignment horizontal="center" vertical="center" wrapText="1"/>
    </xf>
    <xf numFmtId="0" fontId="26" fillId="0" borderId="61" xfId="0" applyFont="1" applyBorder="1" applyAlignment="1">
      <alignment horizontal="center" vertical="center" wrapText="1"/>
    </xf>
    <xf numFmtId="0" fontId="26" fillId="0" borderId="62" xfId="0" applyFont="1" applyBorder="1" applyAlignment="1">
      <alignment horizontal="center" vertical="center" wrapText="1"/>
    </xf>
    <xf numFmtId="0" fontId="26" fillId="0" borderId="40" xfId="0" applyFont="1" applyBorder="1" applyAlignment="1">
      <alignment horizontal="center" vertical="center" wrapText="1"/>
    </xf>
    <xf numFmtId="0" fontId="26" fillId="0" borderId="72" xfId="0" applyFont="1" applyBorder="1" applyAlignment="1">
      <alignment horizontal="center" vertical="center" wrapText="1"/>
    </xf>
    <xf numFmtId="0" fontId="26" fillId="0" borderId="66" xfId="0" applyFont="1" applyBorder="1" applyAlignment="1">
      <alignment horizontal="center" vertical="center" wrapText="1"/>
    </xf>
    <xf numFmtId="0" fontId="26" fillId="0" borderId="52" xfId="0" applyFont="1" applyBorder="1" applyAlignment="1">
      <alignment horizontal="center" vertical="center" wrapText="1"/>
    </xf>
    <xf numFmtId="0" fontId="26" fillId="0" borderId="53" xfId="0" applyFont="1" applyBorder="1" applyAlignment="1">
      <alignment horizontal="center" vertical="center" wrapText="1"/>
    </xf>
    <xf numFmtId="0" fontId="26" fillId="0" borderId="36" xfId="0" applyFont="1" applyBorder="1" applyAlignment="1">
      <alignment horizontal="center" vertical="center" wrapText="1"/>
    </xf>
    <xf numFmtId="0" fontId="26" fillId="0" borderId="70" xfId="0" applyFont="1" applyBorder="1" applyAlignment="1">
      <alignment horizontal="center" vertical="center" wrapText="1"/>
    </xf>
    <xf numFmtId="0" fontId="24" fillId="6" borderId="18" xfId="0" applyFont="1" applyFill="1" applyBorder="1" applyAlignment="1">
      <alignment horizontal="center" vertical="center" textRotation="90" wrapText="1"/>
    </xf>
    <xf numFmtId="0" fontId="24" fillId="6" borderId="20" xfId="0" applyFont="1" applyFill="1" applyBorder="1" applyAlignment="1">
      <alignment horizontal="center" vertical="center" textRotation="90" wrapText="1"/>
    </xf>
    <xf numFmtId="0" fontId="24" fillId="6" borderId="23" xfId="0" applyFont="1" applyFill="1" applyBorder="1" applyAlignment="1">
      <alignment horizontal="center" vertical="center" textRotation="90" wrapText="1"/>
    </xf>
    <xf numFmtId="0" fontId="43" fillId="0" borderId="1" xfId="0" applyFont="1" applyBorder="1" applyAlignment="1">
      <alignment horizontal="center" vertical="center" wrapText="1"/>
    </xf>
    <xf numFmtId="0" fontId="43" fillId="0" borderId="36" xfId="0" applyFont="1" applyBorder="1" applyAlignment="1">
      <alignment horizontal="center" vertical="center" wrapText="1"/>
    </xf>
    <xf numFmtId="0" fontId="43" fillId="0" borderId="52" xfId="0" applyFont="1" applyBorder="1" applyAlignment="1">
      <alignment horizontal="center" vertical="center" wrapText="1"/>
    </xf>
    <xf numFmtId="0" fontId="43" fillId="0" borderId="70" xfId="0" applyFont="1" applyBorder="1" applyAlignment="1">
      <alignment horizontal="center" vertical="center" wrapText="1"/>
    </xf>
    <xf numFmtId="0" fontId="24" fillId="6" borderId="9" xfId="0" applyFont="1" applyFill="1" applyBorder="1" applyAlignment="1">
      <alignment horizontal="center" vertical="center" textRotation="90" wrapText="1"/>
    </xf>
    <xf numFmtId="0" fontId="24" fillId="6" borderId="10" xfId="0" applyFont="1" applyFill="1" applyBorder="1" applyAlignment="1">
      <alignment horizontal="center" vertical="center" textRotation="90" wrapText="1"/>
    </xf>
    <xf numFmtId="0" fontId="24" fillId="6" borderId="11" xfId="0" applyFont="1" applyFill="1" applyBorder="1" applyAlignment="1">
      <alignment horizontal="center" vertical="center" textRotation="90" wrapText="1"/>
    </xf>
    <xf numFmtId="0" fontId="24" fillId="6" borderId="8" xfId="0" applyFont="1" applyFill="1" applyBorder="1" applyAlignment="1">
      <alignment horizontal="center" vertical="center" textRotation="90" wrapText="1"/>
    </xf>
    <xf numFmtId="0" fontId="24" fillId="6" borderId="32" xfId="0" applyFont="1" applyFill="1" applyBorder="1" applyAlignment="1">
      <alignment horizontal="center" vertical="center" textRotation="90" wrapText="1"/>
    </xf>
    <xf numFmtId="0" fontId="24" fillId="6" borderId="39" xfId="0" applyFont="1" applyFill="1" applyBorder="1" applyAlignment="1">
      <alignment horizontal="center" vertical="center" textRotation="90" wrapText="1"/>
    </xf>
    <xf numFmtId="0" fontId="26" fillId="0" borderId="40" xfId="0" applyFont="1" applyBorder="1" applyAlignment="1">
      <alignment horizontal="left" vertical="center" wrapText="1"/>
    </xf>
    <xf numFmtId="0" fontId="26" fillId="0" borderId="61" xfId="0" applyFont="1" applyBorder="1" applyAlignment="1">
      <alignment horizontal="left" vertical="center" wrapText="1"/>
    </xf>
    <xf numFmtId="0" fontId="26" fillId="0" borderId="62" xfId="0" applyFont="1" applyBorder="1" applyAlignment="1">
      <alignment horizontal="left" vertical="center" wrapText="1"/>
    </xf>
    <xf numFmtId="0" fontId="26" fillId="0" borderId="72" xfId="0" applyFont="1" applyBorder="1" applyAlignment="1">
      <alignment horizontal="left" vertical="center" wrapText="1"/>
    </xf>
    <xf numFmtId="0" fontId="26" fillId="0" borderId="85" xfId="0" applyFont="1" applyBorder="1" applyAlignment="1">
      <alignment horizontal="center" vertical="center" wrapText="1"/>
    </xf>
    <xf numFmtId="0" fontId="26" fillId="0" borderId="83" xfId="0" applyFont="1" applyBorder="1" applyAlignment="1">
      <alignment horizontal="center" vertical="center" wrapText="1"/>
    </xf>
    <xf numFmtId="0" fontId="25" fillId="2" borderId="61" xfId="0" applyFont="1" applyFill="1" applyBorder="1" applyAlignment="1">
      <alignment horizontal="center" vertical="center" wrapText="1"/>
    </xf>
    <xf numFmtId="0" fontId="25" fillId="2" borderId="62" xfId="0" applyFont="1" applyFill="1" applyBorder="1" applyAlignment="1">
      <alignment horizontal="center" vertical="center" wrapText="1"/>
    </xf>
    <xf numFmtId="0" fontId="31" fillId="11" borderId="74" xfId="0" applyFont="1" applyFill="1" applyBorder="1" applyAlignment="1">
      <alignment horizontal="center" vertical="center" wrapText="1"/>
    </xf>
    <xf numFmtId="0" fontId="31" fillId="11" borderId="75" xfId="0" applyFont="1" applyFill="1" applyBorder="1" applyAlignment="1">
      <alignment horizontal="center" vertical="center" wrapText="1"/>
    </xf>
    <xf numFmtId="0" fontId="32" fillId="2" borderId="73" xfId="0" applyFont="1" applyFill="1" applyBorder="1" applyAlignment="1">
      <alignment horizontal="center" vertical="center" wrapText="1"/>
    </xf>
    <xf numFmtId="0" fontId="32" fillId="2" borderId="74" xfId="0" applyFont="1" applyFill="1" applyBorder="1" applyAlignment="1">
      <alignment horizontal="center" vertical="center" wrapText="1"/>
    </xf>
    <xf numFmtId="0" fontId="32" fillId="2" borderId="66" xfId="0" applyFont="1" applyFill="1" applyBorder="1" applyAlignment="1">
      <alignment horizontal="center" vertical="center" wrapText="1"/>
    </xf>
    <xf numFmtId="0" fontId="32" fillId="2" borderId="52" xfId="0" applyFont="1" applyFill="1" applyBorder="1" applyAlignment="1">
      <alignment horizontal="center" vertical="center" wrapText="1"/>
    </xf>
    <xf numFmtId="0" fontId="32" fillId="2" borderId="53" xfId="0" applyFont="1" applyFill="1" applyBorder="1" applyAlignment="1">
      <alignment horizontal="center" vertical="center" wrapText="1"/>
    </xf>
    <xf numFmtId="0" fontId="32" fillId="2" borderId="36" xfId="0" applyFont="1" applyFill="1" applyBorder="1" applyAlignment="1">
      <alignment horizontal="center" vertical="center" wrapText="1"/>
    </xf>
    <xf numFmtId="0" fontId="32" fillId="2" borderId="70" xfId="0" applyFont="1" applyFill="1" applyBorder="1" applyAlignment="1">
      <alignment horizontal="center" vertical="center" wrapText="1"/>
    </xf>
    <xf numFmtId="0" fontId="26" fillId="0" borderId="78" xfId="0" applyFont="1" applyBorder="1" applyAlignment="1">
      <alignment horizontal="center" vertical="center" wrapText="1"/>
    </xf>
    <xf numFmtId="0" fontId="26" fillId="0" borderId="79" xfId="0" applyFont="1" applyBorder="1" applyAlignment="1">
      <alignment horizontal="center" vertical="center" wrapText="1"/>
    </xf>
    <xf numFmtId="0" fontId="26" fillId="0" borderId="77" xfId="0" applyFont="1" applyBorder="1" applyAlignment="1">
      <alignment horizontal="center" vertical="center" wrapText="1"/>
    </xf>
    <xf numFmtId="0" fontId="32" fillId="2" borderId="75" xfId="0" applyFont="1" applyFill="1" applyBorder="1" applyAlignment="1">
      <alignment horizontal="center" vertical="center" wrapText="1"/>
    </xf>
    <xf numFmtId="0" fontId="26" fillId="0" borderId="84" xfId="0" applyFont="1" applyBorder="1" applyAlignment="1">
      <alignment horizontal="center" vertical="center" wrapText="1"/>
    </xf>
    <xf numFmtId="0" fontId="13" fillId="0" borderId="25" xfId="0" applyFont="1" applyBorder="1" applyAlignment="1">
      <alignment horizontal="center" vertical="center" wrapText="1"/>
    </xf>
    <xf numFmtId="0" fontId="13" fillId="0" borderId="26" xfId="0" applyFont="1" applyBorder="1" applyAlignment="1">
      <alignment horizontal="center" vertical="center" wrapText="1"/>
    </xf>
    <xf numFmtId="0" fontId="13" fillId="0" borderId="27" xfId="0" applyFont="1" applyBorder="1" applyAlignment="1">
      <alignment horizontal="center" vertical="center" wrapText="1"/>
    </xf>
    <xf numFmtId="0" fontId="13" fillId="0" borderId="30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3" fillId="0" borderId="31" xfId="0" applyFont="1" applyBorder="1" applyAlignment="1">
      <alignment horizontal="center" vertical="center" wrapText="1"/>
    </xf>
    <xf numFmtId="0" fontId="13" fillId="0" borderId="33" xfId="0" applyFont="1" applyBorder="1" applyAlignment="1">
      <alignment horizontal="center" vertical="center" wrapText="1"/>
    </xf>
    <xf numFmtId="0" fontId="13" fillId="0" borderId="15" xfId="0" applyFont="1" applyBorder="1" applyAlignment="1">
      <alignment horizontal="center" vertical="center" wrapText="1"/>
    </xf>
    <xf numFmtId="0" fontId="13" fillId="0" borderId="34" xfId="0" applyFont="1" applyBorder="1" applyAlignment="1">
      <alignment horizontal="center" vertical="center" wrapText="1"/>
    </xf>
    <xf numFmtId="0" fontId="15" fillId="0" borderId="25" xfId="0" applyFont="1" applyBorder="1" applyAlignment="1">
      <alignment horizontal="center" vertical="center" wrapText="1"/>
    </xf>
    <xf numFmtId="0" fontId="15" fillId="0" borderId="27" xfId="0" applyFont="1" applyBorder="1" applyAlignment="1">
      <alignment horizontal="center" vertical="center" wrapText="1"/>
    </xf>
    <xf numFmtId="0" fontId="15" fillId="0" borderId="33" xfId="0" applyFont="1" applyBorder="1" applyAlignment="1">
      <alignment horizontal="center" vertical="center" wrapText="1"/>
    </xf>
    <xf numFmtId="0" fontId="15" fillId="0" borderId="34" xfId="0" applyFont="1" applyBorder="1" applyAlignment="1">
      <alignment horizontal="center" vertical="center" wrapText="1"/>
    </xf>
    <xf numFmtId="0" fontId="15" fillId="0" borderId="36" xfId="0" applyFont="1" applyBorder="1" applyAlignment="1">
      <alignment horizontal="center" vertical="center" wrapText="1"/>
    </xf>
    <xf numFmtId="0" fontId="15" fillId="0" borderId="53" xfId="0" applyFont="1" applyBorder="1" applyAlignment="1">
      <alignment horizontal="center" vertical="center" wrapText="1"/>
    </xf>
    <xf numFmtId="14" fontId="15" fillId="0" borderId="36" xfId="0" applyNumberFormat="1" applyFont="1" applyBorder="1" applyAlignment="1">
      <alignment horizontal="center" vertical="center" wrapText="1"/>
    </xf>
    <xf numFmtId="14" fontId="15" fillId="0" borderId="53" xfId="0" applyNumberFormat="1" applyFont="1" applyBorder="1" applyAlignment="1">
      <alignment horizontal="center" vertical="center" wrapText="1"/>
    </xf>
    <xf numFmtId="0" fontId="30" fillId="0" borderId="25" xfId="0" applyFont="1" applyBorder="1" applyAlignment="1">
      <alignment horizontal="left" vertical="center" wrapText="1"/>
    </xf>
    <xf numFmtId="0" fontId="30" fillId="0" borderId="26" xfId="0" applyFont="1" applyBorder="1" applyAlignment="1">
      <alignment horizontal="left" vertical="center" wrapText="1"/>
    </xf>
    <xf numFmtId="0" fontId="30" fillId="0" borderId="27" xfId="0" applyFont="1" applyBorder="1" applyAlignment="1">
      <alignment horizontal="left" vertical="center" wrapText="1"/>
    </xf>
    <xf numFmtId="0" fontId="30" fillId="0" borderId="33" xfId="0" applyFont="1" applyBorder="1" applyAlignment="1">
      <alignment horizontal="left" vertical="center" wrapText="1"/>
    </xf>
    <xf numFmtId="0" fontId="30" fillId="0" borderId="15" xfId="0" applyFont="1" applyBorder="1" applyAlignment="1">
      <alignment horizontal="left" vertical="center" wrapText="1"/>
    </xf>
    <xf numFmtId="0" fontId="30" fillId="0" borderId="34" xfId="0" applyFont="1" applyBorder="1" applyAlignment="1">
      <alignment horizontal="left" vertical="center" wrapText="1"/>
    </xf>
    <xf numFmtId="0" fontId="23" fillId="0" borderId="71" xfId="1" applyFont="1" applyBorder="1" applyAlignment="1">
      <alignment horizontal="center" vertical="center" wrapText="1"/>
    </xf>
    <xf numFmtId="0" fontId="23" fillId="0" borderId="26" xfId="1" applyFont="1" applyBorder="1" applyAlignment="1">
      <alignment horizontal="center" vertical="center" wrapText="1"/>
    </xf>
    <xf numFmtId="0" fontId="23" fillId="0" borderId="21" xfId="1" applyFont="1" applyBorder="1" applyAlignment="1">
      <alignment horizontal="center" vertical="center" wrapText="1"/>
    </xf>
    <xf numFmtId="0" fontId="23" fillId="0" borderId="22" xfId="1" applyFont="1" applyBorder="1" applyAlignment="1">
      <alignment horizontal="center" vertical="center" wrapText="1"/>
    </xf>
    <xf numFmtId="0" fontId="2" fillId="0" borderId="35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12" fillId="0" borderId="30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2" fillId="0" borderId="31" xfId="0" applyFont="1" applyBorder="1" applyAlignment="1">
      <alignment horizontal="center" vertical="center"/>
    </xf>
    <xf numFmtId="0" fontId="12" fillId="0" borderId="33" xfId="0" applyFont="1" applyBorder="1" applyAlignment="1">
      <alignment horizontal="center" vertical="center"/>
    </xf>
    <xf numFmtId="0" fontId="12" fillId="0" borderId="15" xfId="0" applyFont="1" applyBorder="1" applyAlignment="1">
      <alignment horizontal="center" vertical="center"/>
    </xf>
    <xf numFmtId="0" fontId="12" fillId="0" borderId="34" xfId="0" applyFont="1" applyBorder="1" applyAlignment="1">
      <alignment horizontal="center" vertical="center"/>
    </xf>
    <xf numFmtId="0" fontId="24" fillId="6" borderId="54" xfId="0" applyFont="1" applyFill="1" applyBorder="1" applyAlignment="1">
      <alignment horizontal="center" vertical="center" wrapText="1"/>
    </xf>
    <xf numFmtId="0" fontId="24" fillId="6" borderId="55" xfId="0" applyFont="1" applyFill="1" applyBorder="1" applyAlignment="1">
      <alignment horizontal="center" vertical="center" wrapText="1"/>
    </xf>
    <xf numFmtId="0" fontId="24" fillId="6" borderId="56" xfId="0" applyFont="1" applyFill="1" applyBorder="1" applyAlignment="1">
      <alignment horizontal="center" vertical="center" wrapText="1"/>
    </xf>
    <xf numFmtId="0" fontId="25" fillId="2" borderId="52" xfId="0" applyFont="1" applyFill="1" applyBorder="1" applyAlignment="1">
      <alignment horizontal="center" vertical="center" wrapText="1"/>
    </xf>
    <xf numFmtId="0" fontId="25" fillId="2" borderId="53" xfId="0" applyFont="1" applyFill="1" applyBorder="1" applyAlignment="1">
      <alignment horizontal="center" vertical="center" wrapText="1"/>
    </xf>
    <xf numFmtId="0" fontId="42" fillId="2" borderId="65" xfId="0" applyFont="1" applyFill="1" applyBorder="1" applyAlignment="1">
      <alignment horizontal="center" vertical="center" wrapText="1"/>
    </xf>
    <xf numFmtId="0" fontId="42" fillId="2" borderId="61" xfId="0" applyFont="1" applyFill="1" applyBorder="1" applyAlignment="1">
      <alignment horizontal="center" vertical="center" wrapText="1"/>
    </xf>
    <xf numFmtId="0" fontId="42" fillId="2" borderId="62" xfId="0" applyFont="1" applyFill="1" applyBorder="1" applyAlignment="1">
      <alignment horizontal="center" vertical="center" wrapText="1"/>
    </xf>
    <xf numFmtId="0" fontId="25" fillId="2" borderId="66" xfId="0" applyFont="1" applyFill="1" applyBorder="1" applyAlignment="1">
      <alignment horizontal="center" vertical="center" wrapText="1"/>
    </xf>
    <xf numFmtId="0" fontId="43" fillId="0" borderId="40" xfId="0" applyFont="1" applyBorder="1" applyAlignment="1">
      <alignment horizontal="center" vertical="center" wrapText="1"/>
    </xf>
    <xf numFmtId="0" fontId="43" fillId="0" borderId="61" xfId="0" applyFont="1" applyBorder="1" applyAlignment="1">
      <alignment horizontal="center" vertical="center" wrapText="1"/>
    </xf>
    <xf numFmtId="0" fontId="43" fillId="0" borderId="72" xfId="0" applyFont="1" applyBorder="1" applyAlignment="1">
      <alignment horizontal="center" vertical="center" wrapText="1"/>
    </xf>
    <xf numFmtId="0" fontId="25" fillId="2" borderId="67" xfId="0" applyFont="1" applyFill="1" applyBorder="1" applyAlignment="1">
      <alignment horizontal="center" vertical="center" wrapText="1"/>
    </xf>
    <xf numFmtId="0" fontId="25" fillId="2" borderId="63" xfId="0" applyFont="1" applyFill="1" applyBorder="1" applyAlignment="1">
      <alignment horizontal="center" vertical="center" wrapText="1"/>
    </xf>
    <xf numFmtId="0" fontId="25" fillId="2" borderId="64" xfId="0" applyFont="1" applyFill="1" applyBorder="1" applyAlignment="1">
      <alignment horizontal="center" vertical="center" wrapText="1"/>
    </xf>
    <xf numFmtId="0" fontId="25" fillId="2" borderId="65" xfId="0" applyFont="1" applyFill="1" applyBorder="1" applyAlignment="1">
      <alignment horizontal="center" vertical="center" wrapText="1"/>
    </xf>
    <xf numFmtId="0" fontId="24" fillId="6" borderId="16" xfId="0" applyFont="1" applyFill="1" applyBorder="1" applyAlignment="1">
      <alignment horizontal="center" vertical="center" textRotation="90" wrapText="1"/>
    </xf>
    <xf numFmtId="0" fontId="24" fillId="6" borderId="19" xfId="0" applyFont="1" applyFill="1" applyBorder="1" applyAlignment="1">
      <alignment horizontal="center" vertical="center" textRotation="90" wrapText="1"/>
    </xf>
    <xf numFmtId="0" fontId="24" fillId="6" borderId="21" xfId="0" applyFont="1" applyFill="1" applyBorder="1" applyAlignment="1">
      <alignment horizontal="center" vertical="center" textRotation="90" wrapText="1"/>
    </xf>
    <xf numFmtId="0" fontId="25" fillId="2" borderId="40" xfId="0" applyFont="1" applyFill="1" applyBorder="1" applyAlignment="1">
      <alignment horizontal="center" vertical="center" wrapText="1"/>
    </xf>
    <xf numFmtId="0" fontId="25" fillId="2" borderId="36" xfId="0" applyFont="1" applyFill="1" applyBorder="1" applyAlignment="1">
      <alignment horizontal="center" vertical="center" wrapText="1"/>
    </xf>
    <xf numFmtId="0" fontId="25" fillId="2" borderId="50" xfId="0" applyFont="1" applyFill="1" applyBorder="1" applyAlignment="1">
      <alignment horizontal="center" vertical="center" wrapText="1"/>
    </xf>
    <xf numFmtId="0" fontId="26" fillId="0" borderId="25" xfId="0" applyFont="1" applyBorder="1" applyAlignment="1">
      <alignment horizontal="center" vertical="center" wrapText="1"/>
    </xf>
    <xf numFmtId="0" fontId="26" fillId="0" borderId="26" xfId="0" applyFont="1" applyBorder="1" applyAlignment="1">
      <alignment horizontal="center" vertical="center" wrapText="1"/>
    </xf>
    <xf numFmtId="0" fontId="26" fillId="0" borderId="1" xfId="0" applyFont="1" applyBorder="1" applyAlignment="1">
      <alignment horizontal="center" vertical="center" wrapText="1"/>
    </xf>
    <xf numFmtId="0" fontId="32" fillId="2" borderId="80" xfId="0" applyFont="1" applyFill="1" applyBorder="1" applyAlignment="1">
      <alignment horizontal="center" vertical="center" wrapText="1"/>
    </xf>
    <xf numFmtId="0" fontId="26" fillId="0" borderId="82" xfId="0" applyFont="1" applyBorder="1" applyAlignment="1">
      <alignment horizontal="center" vertical="center" wrapText="1"/>
    </xf>
    <xf numFmtId="0" fontId="32" fillId="2" borderId="76" xfId="0" applyFont="1" applyFill="1" applyBorder="1" applyAlignment="1">
      <alignment horizontal="center" vertical="center" wrapText="1"/>
    </xf>
    <xf numFmtId="0" fontId="26" fillId="0" borderId="86" xfId="0" applyFont="1" applyBorder="1" applyAlignment="1">
      <alignment horizontal="center" vertical="center" wrapText="1"/>
    </xf>
    <xf numFmtId="0" fontId="15" fillId="0" borderId="35" xfId="0" applyFont="1" applyBorder="1" applyAlignment="1">
      <alignment horizontal="center" vertical="center" wrapText="1"/>
    </xf>
    <xf numFmtId="14" fontId="15" fillId="0" borderId="35" xfId="0" applyNumberFormat="1" applyFont="1" applyBorder="1" applyAlignment="1">
      <alignment horizontal="center" vertical="center" wrapText="1"/>
    </xf>
    <xf numFmtId="0" fontId="12" fillId="0" borderId="35" xfId="0" applyFont="1" applyBorder="1" applyAlignment="1">
      <alignment horizontal="center" vertical="center"/>
    </xf>
    <xf numFmtId="0" fontId="12" fillId="0" borderId="25" xfId="0" applyFont="1" applyBorder="1" applyAlignment="1">
      <alignment horizontal="center" vertical="center"/>
    </xf>
    <xf numFmtId="0" fontId="12" fillId="0" borderId="26" xfId="0" applyFont="1" applyBorder="1" applyAlignment="1">
      <alignment horizontal="center" vertical="center"/>
    </xf>
    <xf numFmtId="0" fontId="12" fillId="0" borderId="27" xfId="0" applyFont="1" applyBorder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0" fontId="12" fillId="0" borderId="28" xfId="0" applyFont="1" applyBorder="1" applyAlignment="1">
      <alignment horizontal="center" vertical="center"/>
    </xf>
    <xf numFmtId="0" fontId="12" fillId="0" borderId="22" xfId="0" applyFont="1" applyBorder="1" applyAlignment="1">
      <alignment horizontal="center" vertical="center"/>
    </xf>
    <xf numFmtId="0" fontId="12" fillId="0" borderId="29" xfId="0" applyFont="1" applyBorder="1" applyAlignment="1">
      <alignment horizontal="center" vertical="center"/>
    </xf>
    <xf numFmtId="0" fontId="0" fillId="0" borderId="7" xfId="0" applyBorder="1" applyAlignment="1" applyProtection="1">
      <alignment horizontal="center" vertical="center" wrapText="1"/>
      <protection locked="0"/>
    </xf>
    <xf numFmtId="0" fontId="0" fillId="0" borderId="5" xfId="0" applyBorder="1" applyAlignment="1" applyProtection="1">
      <alignment horizontal="center" vertical="center" wrapText="1"/>
      <protection locked="0"/>
    </xf>
    <xf numFmtId="0" fontId="0" fillId="0" borderId="13" xfId="0" applyBorder="1" applyAlignment="1" applyProtection="1">
      <alignment horizontal="center" vertical="center" wrapText="1"/>
      <protection locked="0"/>
    </xf>
    <xf numFmtId="0" fontId="1" fillId="2" borderId="8" xfId="1" applyFill="1" applyBorder="1" applyAlignment="1" applyProtection="1">
      <alignment horizontal="center" vertical="center" wrapText="1"/>
      <protection locked="0"/>
    </xf>
    <xf numFmtId="0" fontId="1" fillId="2" borderId="32" xfId="1" applyFill="1" applyBorder="1" applyAlignment="1" applyProtection="1">
      <alignment horizontal="center" vertical="center" wrapText="1"/>
      <protection locked="0"/>
    </xf>
    <xf numFmtId="0" fontId="1" fillId="2" borderId="39" xfId="1" applyFill="1" applyBorder="1" applyAlignment="1" applyProtection="1">
      <alignment horizontal="center" vertical="center" wrapText="1"/>
      <protection locked="0"/>
    </xf>
    <xf numFmtId="0" fontId="1" fillId="2" borderId="8" xfId="1" applyFont="1" applyFill="1" applyBorder="1" applyAlignment="1" applyProtection="1">
      <alignment horizontal="center" vertical="center" wrapText="1"/>
      <protection locked="0"/>
    </xf>
    <xf numFmtId="0" fontId="1" fillId="2" borderId="32" xfId="1" applyFont="1" applyFill="1" applyBorder="1" applyAlignment="1" applyProtection="1">
      <alignment horizontal="center" vertical="center" wrapText="1"/>
      <protection locked="0"/>
    </xf>
    <xf numFmtId="0" fontId="1" fillId="2" borderId="39" xfId="1" applyFont="1" applyFill="1" applyBorder="1" applyAlignment="1" applyProtection="1">
      <alignment horizontal="center" vertical="center" wrapText="1"/>
      <protection locked="0"/>
    </xf>
    <xf numFmtId="0" fontId="1" fillId="2" borderId="8" xfId="1" applyFont="1" applyFill="1" applyBorder="1" applyAlignment="1" applyProtection="1">
      <alignment horizontal="center" vertical="center" wrapText="1"/>
      <protection hidden="1"/>
    </xf>
    <xf numFmtId="0" fontId="1" fillId="2" borderId="32" xfId="1" applyFont="1" applyFill="1" applyBorder="1" applyAlignment="1" applyProtection="1">
      <alignment horizontal="center" vertical="center" wrapText="1"/>
      <protection hidden="1"/>
    </xf>
    <xf numFmtId="0" fontId="1" fillId="2" borderId="39" xfId="1" applyFont="1" applyFill="1" applyBorder="1" applyAlignment="1" applyProtection="1">
      <alignment horizontal="center" vertical="center" wrapText="1"/>
      <protection hidden="1"/>
    </xf>
    <xf numFmtId="0" fontId="2" fillId="0" borderId="9" xfId="1" applyFont="1" applyBorder="1" applyAlignment="1" applyProtection="1">
      <alignment horizontal="center" vertical="center" wrapText="1"/>
      <protection locked="0"/>
    </xf>
    <xf numFmtId="0" fontId="2" fillId="0" borderId="10" xfId="1" applyFont="1" applyBorder="1" applyAlignment="1" applyProtection="1">
      <alignment horizontal="center" vertical="center" wrapText="1"/>
      <protection locked="0"/>
    </xf>
    <xf numFmtId="0" fontId="2" fillId="0" borderId="11" xfId="1" applyFont="1" applyBorder="1" applyAlignment="1" applyProtection="1">
      <alignment horizontal="center" vertical="center" wrapText="1"/>
      <protection locked="0"/>
    </xf>
    <xf numFmtId="0" fontId="2" fillId="0" borderId="8" xfId="1" applyFont="1" applyBorder="1" applyAlignment="1" applyProtection="1">
      <alignment horizontal="center" vertical="center" wrapText="1"/>
      <protection locked="0"/>
    </xf>
    <xf numFmtId="0" fontId="2" fillId="0" borderId="32" xfId="1" applyFont="1" applyBorder="1" applyAlignment="1" applyProtection="1">
      <alignment horizontal="center" vertical="center" wrapText="1"/>
      <protection locked="0"/>
    </xf>
    <xf numFmtId="0" fontId="2" fillId="0" borderId="39" xfId="1" applyFont="1" applyBorder="1" applyAlignment="1" applyProtection="1">
      <alignment horizontal="center" vertical="center" wrapText="1"/>
      <protection locked="0"/>
    </xf>
    <xf numFmtId="0" fontId="1" fillId="2" borderId="8" xfId="1" applyFill="1" applyBorder="1" applyAlignment="1" applyProtection="1">
      <alignment horizontal="center" vertical="center" wrapText="1"/>
      <protection hidden="1"/>
    </xf>
    <xf numFmtId="0" fontId="1" fillId="2" borderId="32" xfId="1" applyFill="1" applyBorder="1" applyAlignment="1" applyProtection="1">
      <alignment horizontal="center" vertical="center" wrapText="1"/>
      <protection hidden="1"/>
    </xf>
    <xf numFmtId="0" fontId="1" fillId="2" borderId="39" xfId="1" applyFill="1" applyBorder="1" applyAlignment="1" applyProtection="1">
      <alignment horizontal="center" vertical="center" wrapText="1"/>
      <protection hidden="1"/>
    </xf>
    <xf numFmtId="9" fontId="1" fillId="2" borderId="49" xfId="1" applyNumberFormat="1" applyFont="1" applyFill="1" applyBorder="1" applyAlignment="1" applyProtection="1">
      <alignment horizontal="center" vertical="center" wrapText="1"/>
      <protection hidden="1"/>
    </xf>
    <xf numFmtId="9" fontId="1" fillId="2" borderId="30" xfId="1" applyNumberFormat="1" applyFont="1" applyFill="1" applyBorder="1" applyAlignment="1" applyProtection="1">
      <alignment horizontal="center" vertical="center" wrapText="1"/>
      <protection hidden="1"/>
    </xf>
    <xf numFmtId="9" fontId="1" fillId="2" borderId="28" xfId="1" applyNumberFormat="1" applyFont="1" applyFill="1" applyBorder="1" applyAlignment="1" applyProtection="1">
      <alignment horizontal="center" vertical="center" wrapText="1"/>
      <protection hidden="1"/>
    </xf>
    <xf numFmtId="0" fontId="0" fillId="0" borderId="68" xfId="0" applyBorder="1" applyAlignment="1" applyProtection="1">
      <alignment horizontal="center" vertical="center" wrapText="1"/>
      <protection locked="0"/>
    </xf>
    <xf numFmtId="0" fontId="0" fillId="0" borderId="69" xfId="0" applyBorder="1" applyAlignment="1" applyProtection="1">
      <alignment horizontal="center" vertical="center" wrapText="1"/>
      <protection locked="0"/>
    </xf>
    <xf numFmtId="9" fontId="1" fillId="2" borderId="40" xfId="1" applyNumberFormat="1" applyFont="1" applyFill="1" applyBorder="1" applyAlignment="1" applyProtection="1">
      <alignment horizontal="center" vertical="center" wrapText="1"/>
      <protection hidden="1"/>
    </xf>
    <xf numFmtId="9" fontId="1" fillId="2" borderId="36" xfId="1" applyNumberFormat="1" applyFont="1" applyFill="1" applyBorder="1" applyAlignment="1" applyProtection="1">
      <alignment horizontal="center" vertical="center" wrapText="1"/>
      <protection hidden="1"/>
    </xf>
    <xf numFmtId="9" fontId="1" fillId="2" borderId="50" xfId="1" applyNumberFormat="1" applyFont="1" applyFill="1" applyBorder="1" applyAlignment="1" applyProtection="1">
      <alignment horizontal="center" vertical="center" wrapText="1"/>
      <protection hidden="1"/>
    </xf>
    <xf numFmtId="0" fontId="1" fillId="2" borderId="3" xfId="1" applyFill="1" applyBorder="1" applyAlignment="1" applyProtection="1">
      <alignment horizontal="center" vertical="center" wrapText="1"/>
      <protection hidden="1"/>
    </xf>
    <xf numFmtId="0" fontId="1" fillId="2" borderId="1" xfId="1" applyFill="1" applyBorder="1" applyAlignment="1" applyProtection="1">
      <alignment horizontal="center" vertical="center" wrapText="1"/>
      <protection hidden="1"/>
    </xf>
    <xf numFmtId="0" fontId="1" fillId="2" borderId="12" xfId="1" applyFill="1" applyBorder="1" applyAlignment="1" applyProtection="1">
      <alignment horizontal="center" vertical="center" wrapText="1"/>
      <protection hidden="1"/>
    </xf>
    <xf numFmtId="0" fontId="1" fillId="2" borderId="3" xfId="1" applyFont="1" applyFill="1" applyBorder="1" applyAlignment="1" applyProtection="1">
      <alignment horizontal="center" vertical="center" wrapText="1"/>
      <protection hidden="1"/>
    </xf>
    <xf numFmtId="0" fontId="1" fillId="2" borderId="1" xfId="1" applyFont="1" applyFill="1" applyBorder="1" applyAlignment="1" applyProtection="1">
      <alignment horizontal="center" vertical="center" wrapText="1"/>
      <protection hidden="1"/>
    </xf>
    <xf numFmtId="0" fontId="1" fillId="2" borderId="12" xfId="1" applyFont="1" applyFill="1" applyBorder="1" applyAlignment="1" applyProtection="1">
      <alignment horizontal="center" vertical="center" wrapText="1"/>
      <protection hidden="1"/>
    </xf>
    <xf numFmtId="0" fontId="1" fillId="2" borderId="3" xfId="1" applyFont="1" applyFill="1" applyBorder="1" applyAlignment="1" applyProtection="1">
      <alignment horizontal="center" vertical="center" wrapText="1"/>
      <protection locked="0"/>
    </xf>
    <xf numFmtId="0" fontId="1" fillId="2" borderId="1" xfId="1" applyFont="1" applyFill="1" applyBorder="1" applyAlignment="1" applyProtection="1">
      <alignment horizontal="center" vertical="center" wrapText="1"/>
      <protection locked="0"/>
    </xf>
    <xf numFmtId="0" fontId="1" fillId="2" borderId="12" xfId="1" applyFont="1" applyFill="1" applyBorder="1" applyAlignment="1" applyProtection="1">
      <alignment horizontal="center" vertical="center" wrapText="1"/>
      <protection locked="0"/>
    </xf>
    <xf numFmtId="0" fontId="2" fillId="0" borderId="2" xfId="1" applyFont="1" applyFill="1" applyBorder="1" applyAlignment="1" applyProtection="1">
      <alignment horizontal="center" vertical="center" wrapText="1"/>
      <protection locked="0"/>
    </xf>
    <xf numFmtId="0" fontId="2" fillId="0" borderId="4" xfId="1" applyFont="1" applyFill="1" applyBorder="1" applyAlignment="1" applyProtection="1">
      <alignment horizontal="center" vertical="center" wrapText="1"/>
      <protection locked="0"/>
    </xf>
    <xf numFmtId="0" fontId="2" fillId="0" borderId="24" xfId="1" applyFont="1" applyFill="1" applyBorder="1" applyAlignment="1" applyProtection="1">
      <alignment horizontal="center" vertical="center" wrapText="1"/>
      <protection locked="0"/>
    </xf>
    <xf numFmtId="0" fontId="1" fillId="2" borderId="3" xfId="1" applyFill="1" applyBorder="1" applyAlignment="1" applyProtection="1">
      <alignment horizontal="center" vertical="center" wrapText="1"/>
      <protection locked="0"/>
    </xf>
    <xf numFmtId="0" fontId="1" fillId="2" borderId="1" xfId="1" applyFill="1" applyBorder="1" applyAlignment="1" applyProtection="1">
      <alignment horizontal="center" vertical="center" wrapText="1"/>
      <protection locked="0"/>
    </xf>
    <xf numFmtId="0" fontId="1" fillId="2" borderId="12" xfId="1" applyFill="1" applyBorder="1" applyAlignment="1" applyProtection="1">
      <alignment horizontal="center" vertical="center" wrapText="1"/>
      <protection locked="0"/>
    </xf>
    <xf numFmtId="9" fontId="1" fillId="2" borderId="8" xfId="1" applyNumberFormat="1" applyFont="1" applyFill="1" applyBorder="1" applyAlignment="1" applyProtection="1">
      <alignment horizontal="center" vertical="center" wrapText="1"/>
      <protection hidden="1"/>
    </xf>
    <xf numFmtId="9" fontId="1" fillId="2" borderId="32" xfId="1" applyNumberFormat="1" applyFont="1" applyFill="1" applyBorder="1" applyAlignment="1" applyProtection="1">
      <alignment horizontal="center" vertical="center" wrapText="1"/>
      <protection hidden="1"/>
    </xf>
    <xf numFmtId="0" fontId="4" fillId="3" borderId="3" xfId="1" applyFont="1" applyFill="1" applyBorder="1" applyAlignment="1">
      <alignment horizontal="center" vertical="center" wrapText="1"/>
    </xf>
    <xf numFmtId="0" fontId="4" fillId="3" borderId="12" xfId="1" applyFont="1" applyFill="1" applyBorder="1" applyAlignment="1">
      <alignment horizontal="center" vertical="center" wrapText="1"/>
    </xf>
    <xf numFmtId="0" fontId="3" fillId="4" borderId="3" xfId="1" applyFont="1" applyFill="1" applyBorder="1" applyAlignment="1">
      <alignment horizontal="center" vertical="center" wrapText="1"/>
    </xf>
    <xf numFmtId="0" fontId="3" fillId="4" borderId="12" xfId="1" applyFont="1" applyFill="1" applyBorder="1" applyAlignment="1">
      <alignment horizontal="center" vertical="center" wrapText="1"/>
    </xf>
    <xf numFmtId="0" fontId="4" fillId="4" borderId="3" xfId="1" applyFont="1" applyFill="1" applyBorder="1" applyAlignment="1">
      <alignment horizontal="center" vertical="center" wrapText="1"/>
    </xf>
    <xf numFmtId="0" fontId="4" fillId="4" borderId="12" xfId="1" applyFont="1" applyFill="1" applyBorder="1" applyAlignment="1">
      <alignment horizontal="center" vertical="center" wrapText="1"/>
    </xf>
    <xf numFmtId="0" fontId="4" fillId="12" borderId="2" xfId="1" applyFont="1" applyFill="1" applyBorder="1" applyAlignment="1">
      <alignment horizontal="center" vertical="center" wrapText="1"/>
    </xf>
    <xf numFmtId="0" fontId="4" fillId="12" borderId="24" xfId="1" applyFont="1" applyFill="1" applyBorder="1" applyAlignment="1">
      <alignment horizontal="center" vertical="center" wrapText="1"/>
    </xf>
    <xf numFmtId="0" fontId="4" fillId="12" borderId="8" xfId="1" applyFont="1" applyFill="1" applyBorder="1" applyAlignment="1">
      <alignment horizontal="center" vertical="center" wrapText="1"/>
    </xf>
    <xf numFmtId="0" fontId="4" fillId="12" borderId="39" xfId="1" applyFont="1" applyFill="1" applyBorder="1" applyAlignment="1">
      <alignment horizontal="center" vertical="center" wrapText="1"/>
    </xf>
    <xf numFmtId="0" fontId="4" fillId="12" borderId="3" xfId="1" applyFont="1" applyFill="1" applyBorder="1" applyAlignment="1">
      <alignment horizontal="center" vertical="center" wrapText="1"/>
    </xf>
    <xf numFmtId="0" fontId="4" fillId="12" borderId="12" xfId="1" applyFont="1" applyFill="1" applyBorder="1" applyAlignment="1">
      <alignment horizontal="center" vertical="center" wrapText="1"/>
    </xf>
    <xf numFmtId="0" fontId="4" fillId="4" borderId="8" xfId="1" applyFont="1" applyFill="1" applyBorder="1" applyAlignment="1">
      <alignment horizontal="center" vertical="center" wrapText="1"/>
    </xf>
    <xf numFmtId="0" fontId="4" fillId="4" borderId="39" xfId="1" applyFont="1" applyFill="1" applyBorder="1" applyAlignment="1">
      <alignment horizontal="center" vertical="center" wrapText="1"/>
    </xf>
    <xf numFmtId="0" fontId="3" fillId="4" borderId="7" xfId="1" applyFont="1" applyFill="1" applyBorder="1" applyAlignment="1">
      <alignment horizontal="center" vertical="center" wrapText="1"/>
    </xf>
    <xf numFmtId="0" fontId="3" fillId="4" borderId="13" xfId="1" applyFont="1" applyFill="1" applyBorder="1" applyAlignment="1">
      <alignment horizontal="center" vertical="center" wrapText="1"/>
    </xf>
    <xf numFmtId="0" fontId="0" fillId="0" borderId="10" xfId="0" applyBorder="1" applyAlignment="1" applyProtection="1">
      <alignment horizontal="center" vertical="center"/>
      <protection locked="0"/>
    </xf>
    <xf numFmtId="0" fontId="0" fillId="0" borderId="11" xfId="0" applyBorder="1" applyAlignment="1" applyProtection="1">
      <alignment horizontal="center" vertical="center"/>
      <protection locked="0"/>
    </xf>
    <xf numFmtId="0" fontId="0" fillId="0" borderId="9" xfId="0" applyBorder="1" applyAlignment="1" applyProtection="1">
      <alignment horizontal="center" vertical="center"/>
      <protection locked="0"/>
    </xf>
    <xf numFmtId="0" fontId="2" fillId="0" borderId="3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8" fillId="0" borderId="8" xfId="0" applyFont="1" applyBorder="1" applyAlignment="1" applyProtection="1">
      <alignment horizontal="center" vertical="center" wrapText="1"/>
      <protection hidden="1"/>
    </xf>
    <xf numFmtId="0" fontId="8" fillId="0" borderId="32" xfId="0" applyFont="1" applyBorder="1" applyAlignment="1" applyProtection="1">
      <alignment horizontal="center" vertical="center" wrapText="1"/>
      <protection hidden="1"/>
    </xf>
    <xf numFmtId="0" fontId="0" fillId="0" borderId="2" xfId="0" applyBorder="1" applyAlignment="1" applyProtection="1">
      <alignment horizontal="center" vertical="center"/>
      <protection locked="0"/>
    </xf>
    <xf numFmtId="0" fontId="0" fillId="0" borderId="4" xfId="0" applyBorder="1" applyAlignment="1" applyProtection="1">
      <alignment horizontal="center" vertical="center"/>
      <protection locked="0"/>
    </xf>
    <xf numFmtId="0" fontId="0" fillId="0" borderId="37" xfId="0" applyBorder="1" applyAlignment="1" applyProtection="1">
      <alignment horizontal="center" vertical="center"/>
      <protection locked="0"/>
    </xf>
    <xf numFmtId="0" fontId="0" fillId="0" borderId="24" xfId="0" applyBorder="1" applyAlignment="1" applyProtection="1">
      <alignment horizontal="center" vertical="center"/>
      <protection locked="0"/>
    </xf>
    <xf numFmtId="49" fontId="8" fillId="0" borderId="3" xfId="0" applyNumberFormat="1" applyFont="1" applyBorder="1" applyAlignment="1" applyProtection="1">
      <alignment horizontal="center" vertical="center" wrapText="1"/>
      <protection hidden="1"/>
    </xf>
    <xf numFmtId="49" fontId="8" fillId="0" borderId="1" xfId="0" applyNumberFormat="1" applyFont="1" applyBorder="1" applyAlignment="1" applyProtection="1">
      <alignment horizontal="center" vertical="center" wrapText="1"/>
      <protection hidden="1"/>
    </xf>
    <xf numFmtId="0" fontId="8" fillId="0" borderId="3" xfId="0" applyFont="1" applyBorder="1" applyAlignment="1" applyProtection="1">
      <alignment horizontal="center" vertical="center" wrapText="1"/>
      <protection hidden="1"/>
    </xf>
    <xf numFmtId="0" fontId="8" fillId="0" borderId="1" xfId="0" applyFont="1" applyBorder="1" applyAlignment="1" applyProtection="1">
      <alignment horizontal="center" vertical="center" wrapText="1"/>
      <protection hidden="1"/>
    </xf>
    <xf numFmtId="9" fontId="18" fillId="10" borderId="46" xfId="0" applyNumberFormat="1" applyFont="1" applyFill="1" applyBorder="1" applyAlignment="1" applyProtection="1">
      <alignment horizontal="center" vertical="center"/>
      <protection hidden="1"/>
    </xf>
    <xf numFmtId="0" fontId="18" fillId="10" borderId="47" xfId="0" applyFont="1" applyFill="1" applyBorder="1" applyAlignment="1" applyProtection="1">
      <alignment horizontal="center" vertical="center"/>
      <protection hidden="1"/>
    </xf>
    <xf numFmtId="0" fontId="18" fillId="10" borderId="48" xfId="0" applyFont="1" applyFill="1" applyBorder="1" applyAlignment="1" applyProtection="1">
      <alignment horizontal="center" vertical="center"/>
      <protection hidden="1"/>
    </xf>
    <xf numFmtId="0" fontId="19" fillId="2" borderId="19" xfId="0" applyFont="1" applyFill="1" applyBorder="1" applyAlignment="1">
      <alignment horizontal="center" vertical="center"/>
    </xf>
    <xf numFmtId="0" fontId="19" fillId="2" borderId="0" xfId="0" applyFont="1" applyFill="1" applyBorder="1" applyAlignment="1">
      <alignment horizontal="center" vertical="center"/>
    </xf>
    <xf numFmtId="0" fontId="19" fillId="2" borderId="20" xfId="0" applyFont="1" applyFill="1" applyBorder="1" applyAlignment="1">
      <alignment horizontal="center" vertical="center"/>
    </xf>
    <xf numFmtId="0" fontId="9" fillId="2" borderId="19" xfId="0" applyFont="1" applyFill="1" applyBorder="1" applyAlignment="1">
      <alignment horizontal="center"/>
    </xf>
    <xf numFmtId="0" fontId="9" fillId="2" borderId="0" xfId="0" applyFont="1" applyFill="1" applyBorder="1" applyAlignment="1">
      <alignment horizontal="center"/>
    </xf>
    <xf numFmtId="0" fontId="9" fillId="2" borderId="20" xfId="0" applyFont="1" applyFill="1" applyBorder="1" applyAlignment="1">
      <alignment horizontal="center"/>
    </xf>
    <xf numFmtId="9" fontId="18" fillId="9" borderId="46" xfId="0" applyNumberFormat="1" applyFont="1" applyFill="1" applyBorder="1" applyAlignment="1" applyProtection="1">
      <alignment horizontal="center" vertical="center"/>
      <protection hidden="1"/>
    </xf>
    <xf numFmtId="0" fontId="18" fillId="9" borderId="47" xfId="0" applyFont="1" applyFill="1" applyBorder="1" applyAlignment="1" applyProtection="1">
      <alignment horizontal="center" vertical="center"/>
      <protection hidden="1"/>
    </xf>
    <xf numFmtId="0" fontId="18" fillId="9" borderId="48" xfId="0" applyFont="1" applyFill="1" applyBorder="1" applyAlignment="1" applyProtection="1">
      <alignment horizontal="center" vertical="center"/>
      <protection hidden="1"/>
    </xf>
    <xf numFmtId="0" fontId="7" fillId="2" borderId="0" xfId="0" applyFont="1" applyFill="1" applyBorder="1" applyAlignment="1">
      <alignment horizontal="center"/>
    </xf>
    <xf numFmtId="0" fontId="7" fillId="2" borderId="0" xfId="0" applyFont="1" applyFill="1" applyBorder="1" applyAlignment="1">
      <alignment horizontal="center" vertical="center"/>
    </xf>
    <xf numFmtId="9" fontId="18" fillId="7" borderId="44" xfId="0" applyNumberFormat="1" applyFont="1" applyFill="1" applyBorder="1" applyAlignment="1" applyProtection="1">
      <alignment horizontal="center" vertical="center"/>
      <protection hidden="1"/>
    </xf>
    <xf numFmtId="0" fontId="18" fillId="7" borderId="0" xfId="0" applyFont="1" applyFill="1" applyBorder="1" applyAlignment="1" applyProtection="1">
      <alignment horizontal="center" vertical="center"/>
      <protection hidden="1"/>
    </xf>
    <xf numFmtId="0" fontId="18" fillId="7" borderId="45" xfId="0" applyFont="1" applyFill="1" applyBorder="1" applyAlignment="1" applyProtection="1">
      <alignment horizontal="center" vertical="center"/>
      <protection hidden="1"/>
    </xf>
    <xf numFmtId="9" fontId="18" fillId="8" borderId="46" xfId="0" applyNumberFormat="1" applyFont="1" applyFill="1" applyBorder="1" applyAlignment="1" applyProtection="1">
      <alignment horizontal="center" vertical="center"/>
      <protection hidden="1"/>
    </xf>
    <xf numFmtId="0" fontId="18" fillId="8" borderId="47" xfId="0" applyFont="1" applyFill="1" applyBorder="1" applyAlignment="1" applyProtection="1">
      <alignment horizontal="center" vertical="center"/>
      <protection hidden="1"/>
    </xf>
    <xf numFmtId="0" fontId="18" fillId="8" borderId="48" xfId="0" applyFont="1" applyFill="1" applyBorder="1" applyAlignment="1" applyProtection="1">
      <alignment horizontal="center" vertical="center"/>
      <protection hidden="1"/>
    </xf>
    <xf numFmtId="9" fontId="18" fillId="9" borderId="47" xfId="0" applyNumberFormat="1" applyFont="1" applyFill="1" applyBorder="1" applyAlignment="1" applyProtection="1">
      <alignment horizontal="center" vertical="center"/>
      <protection hidden="1"/>
    </xf>
    <xf numFmtId="9" fontId="18" fillId="8" borderId="44" xfId="0" applyNumberFormat="1" applyFont="1" applyFill="1" applyBorder="1" applyAlignment="1" applyProtection="1">
      <alignment horizontal="center" vertical="center"/>
      <protection hidden="1"/>
    </xf>
    <xf numFmtId="0" fontId="18" fillId="8" borderId="0" xfId="0" applyFont="1" applyFill="1" applyBorder="1" applyAlignment="1" applyProtection="1">
      <alignment horizontal="center" vertical="center"/>
      <protection hidden="1"/>
    </xf>
    <xf numFmtId="0" fontId="18" fillId="8" borderId="45" xfId="0" applyFont="1" applyFill="1" applyBorder="1" applyAlignment="1" applyProtection="1">
      <alignment horizontal="center" vertical="center"/>
      <protection hidden="1"/>
    </xf>
    <xf numFmtId="9" fontId="18" fillId="9" borderId="44" xfId="0" applyNumberFormat="1" applyFont="1" applyFill="1" applyBorder="1" applyAlignment="1" applyProtection="1">
      <alignment horizontal="center" vertical="center"/>
      <protection hidden="1"/>
    </xf>
    <xf numFmtId="0" fontId="18" fillId="9" borderId="0" xfId="0" applyFont="1" applyFill="1" applyBorder="1" applyAlignment="1" applyProtection="1">
      <alignment horizontal="center" vertical="center"/>
      <protection hidden="1"/>
    </xf>
    <xf numFmtId="0" fontId="18" fillId="9" borderId="45" xfId="0" applyFont="1" applyFill="1" applyBorder="1" applyAlignment="1" applyProtection="1">
      <alignment horizontal="center" vertical="center"/>
      <protection hidden="1"/>
    </xf>
    <xf numFmtId="9" fontId="18" fillId="10" borderId="0" xfId="0" applyNumberFormat="1" applyFont="1" applyFill="1" applyBorder="1" applyAlignment="1" applyProtection="1">
      <alignment horizontal="center" vertical="center"/>
      <protection hidden="1"/>
    </xf>
    <xf numFmtId="0" fontId="18" fillId="10" borderId="0" xfId="0" applyFont="1" applyFill="1" applyBorder="1" applyAlignment="1" applyProtection="1">
      <alignment horizontal="center" vertical="center"/>
      <protection hidden="1"/>
    </xf>
    <xf numFmtId="0" fontId="18" fillId="10" borderId="45" xfId="0" applyFont="1" applyFill="1" applyBorder="1" applyAlignment="1" applyProtection="1">
      <alignment horizontal="center" vertical="center"/>
      <protection hidden="1"/>
    </xf>
    <xf numFmtId="9" fontId="18" fillId="7" borderId="46" xfId="0" applyNumberFormat="1" applyFont="1" applyFill="1" applyBorder="1" applyAlignment="1" applyProtection="1">
      <alignment horizontal="center" vertical="center"/>
      <protection hidden="1"/>
    </xf>
    <xf numFmtId="0" fontId="18" fillId="7" borderId="47" xfId="0" applyFont="1" applyFill="1" applyBorder="1" applyAlignment="1" applyProtection="1">
      <alignment horizontal="center" vertical="center"/>
      <protection hidden="1"/>
    </xf>
    <xf numFmtId="0" fontId="18" fillId="7" borderId="48" xfId="0" applyFont="1" applyFill="1" applyBorder="1" applyAlignment="1" applyProtection="1">
      <alignment horizontal="center" vertical="center"/>
      <protection hidden="1"/>
    </xf>
    <xf numFmtId="0" fontId="10" fillId="2" borderId="19" xfId="0" applyFont="1" applyFill="1" applyBorder="1" applyAlignment="1">
      <alignment horizontal="center" vertical="center" textRotation="90"/>
    </xf>
    <xf numFmtId="0" fontId="9" fillId="2" borderId="0" xfId="0" applyFont="1" applyFill="1" applyBorder="1" applyAlignment="1">
      <alignment horizontal="center" vertical="center"/>
    </xf>
    <xf numFmtId="0" fontId="15" fillId="0" borderId="26" xfId="0" applyFont="1" applyBorder="1" applyAlignment="1">
      <alignment horizontal="center" vertical="center" wrapText="1"/>
    </xf>
    <xf numFmtId="0" fontId="15" fillId="0" borderId="30" xfId="0" applyFont="1" applyBorder="1" applyAlignment="1">
      <alignment horizontal="center" vertical="center" wrapText="1"/>
    </xf>
    <xf numFmtId="0" fontId="15" fillId="0" borderId="0" xfId="0" applyFont="1" applyBorder="1" applyAlignment="1">
      <alignment horizontal="center" vertical="center" wrapText="1"/>
    </xf>
    <xf numFmtId="0" fontId="15" fillId="0" borderId="31" xfId="0" applyFont="1" applyBorder="1" applyAlignment="1">
      <alignment horizontal="center" vertical="center" wrapText="1"/>
    </xf>
    <xf numFmtId="0" fontId="15" fillId="0" borderId="15" xfId="0" applyFont="1" applyBorder="1" applyAlignment="1">
      <alignment horizontal="center" vertical="center" wrapText="1"/>
    </xf>
    <xf numFmtId="0" fontId="13" fillId="0" borderId="0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2" fillId="0" borderId="34" xfId="0" applyFont="1" applyBorder="1" applyAlignment="1">
      <alignment horizontal="center" vertical="center"/>
    </xf>
    <xf numFmtId="0" fontId="12" fillId="0" borderId="25" xfId="0" applyFont="1" applyBorder="1" applyAlignment="1">
      <alignment horizontal="center" vertical="center" wrapText="1"/>
    </xf>
    <xf numFmtId="0" fontId="12" fillId="0" borderId="26" xfId="0" applyFont="1" applyBorder="1" applyAlignment="1">
      <alignment horizontal="center" vertical="center" wrapText="1"/>
    </xf>
    <xf numFmtId="0" fontId="12" fillId="0" borderId="27" xfId="0" applyFont="1" applyBorder="1" applyAlignment="1">
      <alignment horizontal="center" vertical="center" wrapText="1"/>
    </xf>
    <xf numFmtId="0" fontId="12" fillId="0" borderId="30" xfId="0" applyFont="1" applyBorder="1" applyAlignment="1">
      <alignment horizontal="center" vertical="center" wrapText="1"/>
    </xf>
    <xf numFmtId="0" fontId="12" fillId="0" borderId="0" xfId="0" applyFont="1" applyBorder="1" applyAlignment="1">
      <alignment horizontal="center" vertical="center" wrapText="1"/>
    </xf>
    <xf numFmtId="0" fontId="12" fillId="0" borderId="31" xfId="0" applyFont="1" applyBorder="1" applyAlignment="1">
      <alignment horizontal="center" vertical="center" wrapText="1"/>
    </xf>
    <xf numFmtId="0" fontId="12" fillId="0" borderId="33" xfId="0" applyFont="1" applyBorder="1" applyAlignment="1">
      <alignment horizontal="center" vertical="center" wrapText="1"/>
    </xf>
    <xf numFmtId="0" fontId="12" fillId="0" borderId="15" xfId="0" applyFont="1" applyBorder="1" applyAlignment="1">
      <alignment horizontal="center" vertical="center" wrapText="1"/>
    </xf>
    <xf numFmtId="0" fontId="12" fillId="0" borderId="34" xfId="0" applyFont="1" applyBorder="1" applyAlignment="1">
      <alignment horizontal="center" vertical="center" wrapText="1"/>
    </xf>
    <xf numFmtId="0" fontId="0" fillId="0" borderId="8" xfId="0" applyBorder="1" applyAlignment="1" applyProtection="1">
      <alignment horizontal="center" vertical="center"/>
      <protection locked="0"/>
    </xf>
    <xf numFmtId="0" fontId="0" fillId="0" borderId="32" xfId="0" applyBorder="1" applyAlignment="1" applyProtection="1">
      <alignment horizontal="center" vertical="center"/>
      <protection locked="0"/>
    </xf>
    <xf numFmtId="0" fontId="0" fillId="0" borderId="39" xfId="0" applyBorder="1" applyAlignment="1" applyProtection="1">
      <alignment horizontal="center" vertical="center"/>
      <protection locked="0"/>
    </xf>
    <xf numFmtId="0" fontId="7" fillId="0" borderId="3" xfId="0" applyFont="1" applyBorder="1" applyAlignment="1" applyProtection="1">
      <alignment horizontal="center" vertical="center" wrapText="1"/>
      <protection hidden="1"/>
    </xf>
    <xf numFmtId="0" fontId="7" fillId="0" borderId="1" xfId="0" applyFont="1" applyBorder="1" applyAlignment="1" applyProtection="1">
      <alignment horizontal="center" vertical="center" wrapText="1"/>
      <protection hidden="1"/>
    </xf>
    <xf numFmtId="0" fontId="7" fillId="0" borderId="12" xfId="0" applyFont="1" applyBorder="1" applyAlignment="1" applyProtection="1">
      <alignment horizontal="center" vertical="center" wrapText="1"/>
      <protection hidden="1"/>
    </xf>
    <xf numFmtId="0" fontId="0" fillId="0" borderId="8" xfId="0" applyBorder="1" applyAlignment="1" applyProtection="1">
      <alignment horizontal="center" vertical="center" wrapText="1"/>
      <protection locked="0"/>
    </xf>
    <xf numFmtId="0" fontId="0" fillId="0" borderId="32" xfId="0" applyBorder="1" applyAlignment="1" applyProtection="1">
      <alignment horizontal="center" vertical="center" wrapText="1"/>
      <protection locked="0"/>
    </xf>
    <xf numFmtId="0" fontId="0" fillId="0" borderId="39" xfId="0" applyBorder="1" applyAlignment="1" applyProtection="1">
      <alignment horizontal="center" vertical="center" wrapText="1"/>
      <protection locked="0"/>
    </xf>
    <xf numFmtId="9" fontId="0" fillId="0" borderId="8" xfId="5" applyFont="1" applyBorder="1" applyAlignment="1" applyProtection="1">
      <alignment horizontal="center" vertical="center"/>
      <protection locked="0"/>
    </xf>
    <xf numFmtId="9" fontId="0" fillId="0" borderId="32" xfId="5" applyFont="1" applyBorder="1" applyAlignment="1" applyProtection="1">
      <alignment horizontal="center" vertical="center"/>
      <protection locked="0"/>
    </xf>
    <xf numFmtId="9" fontId="0" fillId="0" borderId="6" xfId="5" applyFont="1" applyBorder="1" applyAlignment="1" applyProtection="1">
      <alignment horizontal="center" vertical="center"/>
      <protection locked="0"/>
    </xf>
    <xf numFmtId="9" fontId="0" fillId="0" borderId="35" xfId="5" applyFont="1" applyBorder="1" applyAlignment="1" applyProtection="1">
      <alignment horizontal="center" vertical="center"/>
      <protection locked="0"/>
    </xf>
    <xf numFmtId="9" fontId="0" fillId="0" borderId="39" xfId="5" applyFont="1" applyBorder="1" applyAlignment="1" applyProtection="1">
      <alignment horizontal="center" vertical="center"/>
      <protection locked="0"/>
    </xf>
    <xf numFmtId="0" fontId="7" fillId="0" borderId="6" xfId="0" applyFont="1" applyBorder="1" applyAlignment="1" applyProtection="1">
      <alignment horizontal="center" vertical="center" wrapText="1"/>
      <protection hidden="1"/>
    </xf>
    <xf numFmtId="0" fontId="0" fillId="0" borderId="3" xfId="0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0" fillId="0" borderId="12" xfId="0" applyBorder="1" applyAlignment="1" applyProtection="1">
      <alignment horizontal="center" vertical="center"/>
      <protection locked="0"/>
    </xf>
    <xf numFmtId="0" fontId="0" fillId="0" borderId="3" xfId="0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center" vertical="center" wrapText="1"/>
      <protection locked="0"/>
    </xf>
    <xf numFmtId="0" fontId="0" fillId="0" borderId="12" xfId="0" applyBorder="1" applyAlignment="1" applyProtection="1">
      <alignment horizontal="center" vertical="center" wrapText="1"/>
      <protection locked="0"/>
    </xf>
    <xf numFmtId="9" fontId="0" fillId="0" borderId="3" xfId="5" applyFont="1" applyBorder="1" applyAlignment="1" applyProtection="1">
      <alignment horizontal="center" vertical="center"/>
      <protection locked="0"/>
    </xf>
    <xf numFmtId="9" fontId="0" fillId="0" borderId="1" xfId="5" applyFont="1" applyBorder="1" applyAlignment="1" applyProtection="1">
      <alignment horizontal="center" vertical="center"/>
      <protection locked="0"/>
    </xf>
    <xf numFmtId="9" fontId="0" fillId="0" borderId="12" xfId="5" applyFont="1" applyBorder="1" applyAlignment="1" applyProtection="1">
      <alignment horizontal="center" vertical="center"/>
      <protection locked="0"/>
    </xf>
    <xf numFmtId="0" fontId="20" fillId="6" borderId="3" xfId="0" applyFont="1" applyFill="1" applyBorder="1" applyAlignment="1">
      <alignment horizontal="center" vertical="center"/>
    </xf>
    <xf numFmtId="0" fontId="20" fillId="6" borderId="7" xfId="0" applyFont="1" applyFill="1" applyBorder="1" applyAlignment="1">
      <alignment horizontal="center" vertical="center"/>
    </xf>
    <xf numFmtId="0" fontId="20" fillId="6" borderId="1" xfId="0" applyFont="1" applyFill="1" applyBorder="1" applyAlignment="1">
      <alignment horizontal="center" wrapText="1"/>
    </xf>
    <xf numFmtId="0" fontId="20" fillId="6" borderId="1" xfId="0" applyFont="1" applyFill="1" applyBorder="1" applyAlignment="1">
      <alignment horizontal="center" vertical="center" wrapText="1"/>
    </xf>
    <xf numFmtId="0" fontId="20" fillId="6" borderId="5" xfId="0" applyFont="1" applyFill="1" applyBorder="1" applyAlignment="1">
      <alignment horizontal="center" vertical="center" wrapText="1"/>
    </xf>
    <xf numFmtId="0" fontId="7" fillId="0" borderId="35" xfId="0" applyFont="1" applyBorder="1" applyAlignment="1" applyProtection="1">
      <alignment horizontal="center" vertical="center" wrapText="1"/>
      <protection hidden="1"/>
    </xf>
    <xf numFmtId="0" fontId="0" fillId="0" borderId="51" xfId="0" applyBorder="1" applyAlignment="1" applyProtection="1">
      <alignment horizontal="center" vertical="center" wrapText="1"/>
      <protection locked="0"/>
    </xf>
    <xf numFmtId="0" fontId="0" fillId="0" borderId="14" xfId="0" applyBorder="1" applyAlignment="1" applyProtection="1">
      <alignment horizontal="center" vertical="center" wrapText="1"/>
      <protection locked="0"/>
    </xf>
    <xf numFmtId="0" fontId="0" fillId="0" borderId="51" xfId="0" applyBorder="1" applyAlignment="1" applyProtection="1">
      <alignment horizontal="center" wrapText="1"/>
      <protection locked="0"/>
    </xf>
    <xf numFmtId="0" fontId="0" fillId="0" borderId="69" xfId="0" applyBorder="1" applyAlignment="1" applyProtection="1">
      <alignment horizontal="center" wrapText="1"/>
      <protection locked="0"/>
    </xf>
    <xf numFmtId="0" fontId="0" fillId="0" borderId="35" xfId="0" applyBorder="1" applyAlignment="1" applyProtection="1">
      <alignment horizontal="left" vertical="center" wrapText="1"/>
      <protection hidden="1"/>
    </xf>
    <xf numFmtId="0" fontId="0" fillId="0" borderId="32" xfId="0" applyBorder="1" applyAlignment="1" applyProtection="1">
      <alignment horizontal="left" vertical="center" wrapText="1"/>
      <protection hidden="1"/>
    </xf>
    <xf numFmtId="0" fontId="0" fillId="0" borderId="6" xfId="0" applyBorder="1" applyAlignment="1" applyProtection="1">
      <alignment horizontal="left" vertical="center" wrapText="1"/>
      <protection hidden="1"/>
    </xf>
    <xf numFmtId="0" fontId="0" fillId="0" borderId="35" xfId="0" applyBorder="1" applyAlignment="1" applyProtection="1">
      <alignment horizontal="center" vertical="center" wrapText="1"/>
      <protection locked="0"/>
    </xf>
    <xf numFmtId="0" fontId="0" fillId="0" borderId="6" xfId="0" applyBorder="1" applyAlignment="1" applyProtection="1">
      <alignment horizontal="center" vertical="center" wrapText="1"/>
      <protection locked="0"/>
    </xf>
    <xf numFmtId="0" fontId="0" fillId="0" borderId="39" xfId="0" applyBorder="1" applyAlignment="1" applyProtection="1">
      <alignment horizontal="left" vertical="center" wrapText="1"/>
      <protection hidden="1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3" xfId="0" applyBorder="1" applyAlignment="1" applyProtection="1">
      <alignment horizontal="center" vertical="center" wrapText="1"/>
      <protection hidden="1"/>
    </xf>
    <xf numFmtId="0" fontId="0" fillId="0" borderId="1" xfId="0" applyBorder="1" applyAlignment="1" applyProtection="1">
      <alignment horizontal="center" vertical="center" wrapText="1"/>
      <protection hidden="1"/>
    </xf>
    <xf numFmtId="0" fontId="0" fillId="0" borderId="12" xfId="0" applyBorder="1" applyAlignment="1" applyProtection="1">
      <alignment horizontal="center" vertical="center" wrapText="1"/>
      <protection hidden="1"/>
    </xf>
    <xf numFmtId="0" fontId="0" fillId="0" borderId="8" xfId="0" applyBorder="1" applyAlignment="1" applyProtection="1">
      <alignment horizontal="left" vertical="center" wrapText="1"/>
      <protection hidden="1"/>
    </xf>
    <xf numFmtId="9" fontId="0" fillId="0" borderId="3" xfId="0" applyNumberFormat="1" applyBorder="1" applyAlignment="1" applyProtection="1">
      <alignment horizontal="center" vertical="center" wrapText="1"/>
      <protection hidden="1"/>
    </xf>
    <xf numFmtId="9" fontId="0" fillId="0" borderId="1" xfId="0" applyNumberFormat="1" applyBorder="1" applyAlignment="1" applyProtection="1">
      <alignment horizontal="center" vertical="center" wrapText="1"/>
      <protection hidden="1"/>
    </xf>
    <xf numFmtId="0" fontId="0" fillId="0" borderId="1" xfId="0" applyBorder="1" applyAlignment="1" applyProtection="1">
      <alignment horizontal="left" vertical="center" wrapText="1"/>
      <protection hidden="1"/>
    </xf>
    <xf numFmtId="0" fontId="0" fillId="0" borderId="12" xfId="0" applyBorder="1" applyAlignment="1" applyProtection="1">
      <alignment horizontal="left" vertical="center" wrapText="1"/>
      <protection hidden="1"/>
    </xf>
    <xf numFmtId="0" fontId="0" fillId="0" borderId="38" xfId="0" applyBorder="1" applyAlignment="1">
      <alignment horizontal="center" vertical="center"/>
    </xf>
    <xf numFmtId="0" fontId="0" fillId="0" borderId="6" xfId="0" applyBorder="1" applyAlignment="1" applyProtection="1">
      <alignment horizontal="center" vertical="center" wrapText="1"/>
      <protection hidden="1"/>
    </xf>
    <xf numFmtId="0" fontId="0" fillId="0" borderId="3" xfId="0" applyBorder="1" applyAlignment="1" applyProtection="1">
      <alignment horizontal="left" vertical="center" wrapText="1"/>
      <protection hidden="1"/>
    </xf>
    <xf numFmtId="9" fontId="0" fillId="0" borderId="6" xfId="0" applyNumberFormat="1" applyBorder="1" applyAlignment="1" applyProtection="1">
      <alignment horizontal="center" vertical="center" wrapText="1"/>
      <protection hidden="1"/>
    </xf>
    <xf numFmtId="0" fontId="0" fillId="0" borderId="35" xfId="0" applyBorder="1" applyAlignment="1" applyProtection="1">
      <alignment horizontal="left" vertical="center" wrapText="1"/>
      <protection locked="0"/>
    </xf>
    <xf numFmtId="0" fontId="0" fillId="0" borderId="32" xfId="0" applyBorder="1" applyAlignment="1" applyProtection="1">
      <alignment horizontal="left" vertical="center" wrapText="1"/>
      <protection locked="0"/>
    </xf>
    <xf numFmtId="166" fontId="0" fillId="0" borderId="35" xfId="0" applyNumberFormat="1" applyBorder="1" applyAlignment="1" applyProtection="1">
      <alignment horizontal="center" vertical="center"/>
      <protection locked="0"/>
    </xf>
    <xf numFmtId="166" fontId="0" fillId="0" borderId="32" xfId="0" applyNumberFormat="1" applyBorder="1" applyAlignment="1" applyProtection="1">
      <alignment horizontal="center" vertical="center"/>
      <protection locked="0"/>
    </xf>
    <xf numFmtId="0" fontId="0" fillId="0" borderId="35" xfId="0" applyBorder="1" applyAlignment="1" applyProtection="1">
      <alignment horizontal="center" wrapText="1"/>
      <protection locked="0"/>
    </xf>
    <xf numFmtId="0" fontId="0" fillId="0" borderId="32" xfId="0" applyBorder="1" applyAlignment="1" applyProtection="1">
      <alignment horizontal="center" wrapText="1"/>
      <protection locked="0"/>
    </xf>
    <xf numFmtId="0" fontId="20" fillId="6" borderId="35" xfId="0" applyFont="1" applyFill="1" applyBorder="1" applyAlignment="1">
      <alignment horizontal="center" vertical="center" wrapText="1"/>
    </xf>
    <xf numFmtId="0" fontId="0" fillId="0" borderId="6" xfId="0" applyBorder="1" applyAlignment="1" applyProtection="1">
      <alignment horizontal="left" vertical="center" wrapText="1"/>
      <protection locked="0"/>
    </xf>
    <xf numFmtId="166" fontId="0" fillId="0" borderId="6" xfId="0" applyNumberFormat="1" applyBorder="1" applyAlignment="1" applyProtection="1">
      <alignment horizontal="center" vertical="center"/>
      <protection locked="0"/>
    </xf>
    <xf numFmtId="0" fontId="20" fillId="6" borderId="2" xfId="0" applyFont="1" applyFill="1" applyBorder="1" applyAlignment="1">
      <alignment horizontal="center" vertical="center"/>
    </xf>
    <xf numFmtId="0" fontId="15" fillId="0" borderId="1" xfId="0" applyFont="1" applyBorder="1" applyAlignment="1">
      <alignment horizontal="left" vertical="center" wrapText="1"/>
    </xf>
    <xf numFmtId="0" fontId="20" fillId="6" borderId="32" xfId="0" applyFont="1" applyFill="1" applyBorder="1" applyAlignment="1">
      <alignment horizontal="center" vertical="center" wrapText="1"/>
    </xf>
    <xf numFmtId="0" fontId="20" fillId="6" borderId="4" xfId="0" applyFont="1" applyFill="1" applyBorder="1" applyAlignment="1">
      <alignment horizontal="center" vertical="center" wrapText="1"/>
    </xf>
    <xf numFmtId="0" fontId="20" fillId="6" borderId="37" xfId="0" applyFont="1" applyFill="1" applyBorder="1" applyAlignment="1">
      <alignment horizontal="center" vertical="center" wrapText="1"/>
    </xf>
    <xf numFmtId="0" fontId="0" fillId="0" borderId="37" xfId="0" applyBorder="1" applyAlignment="1">
      <alignment horizontal="center" vertical="center"/>
    </xf>
    <xf numFmtId="0" fontId="0" fillId="0" borderId="35" xfId="0" applyBorder="1" applyAlignment="1" applyProtection="1">
      <alignment horizontal="center" vertical="center" wrapText="1"/>
      <protection hidden="1"/>
    </xf>
    <xf numFmtId="9" fontId="0" fillId="0" borderId="8" xfId="0" applyNumberFormat="1" applyBorder="1" applyAlignment="1" applyProtection="1">
      <alignment horizontal="center" vertical="center" wrapText="1"/>
      <protection hidden="1"/>
    </xf>
    <xf numFmtId="9" fontId="0" fillId="0" borderId="32" xfId="0" applyNumberFormat="1" applyBorder="1" applyAlignment="1" applyProtection="1">
      <alignment horizontal="center" vertical="center" wrapText="1"/>
      <protection hidden="1"/>
    </xf>
    <xf numFmtId="0" fontId="0" fillId="0" borderId="32" xfId="0" applyBorder="1" applyAlignment="1" applyProtection="1">
      <alignment horizontal="center" vertical="center" wrapText="1"/>
      <protection hidden="1"/>
    </xf>
    <xf numFmtId="0" fontId="0" fillId="0" borderId="1" xfId="0" applyBorder="1" applyAlignment="1" applyProtection="1">
      <alignment horizontal="left" vertical="center" wrapText="1"/>
      <protection locked="0"/>
    </xf>
    <xf numFmtId="9" fontId="0" fillId="0" borderId="1" xfId="5" applyFont="1" applyBorder="1" applyAlignment="1" applyProtection="1">
      <alignment horizontal="center" vertical="center" wrapText="1"/>
      <protection locked="0"/>
    </xf>
    <xf numFmtId="166" fontId="0" fillId="0" borderId="1" xfId="0" applyNumberFormat="1" applyBorder="1" applyAlignment="1" applyProtection="1">
      <alignment horizontal="center" vertical="center" wrapText="1"/>
      <protection locked="0"/>
    </xf>
    <xf numFmtId="0" fontId="7" fillId="2" borderId="1" xfId="0" applyFont="1" applyFill="1" applyBorder="1" applyAlignment="1">
      <alignment horizontal="center" vertical="center"/>
    </xf>
    <xf numFmtId="0" fontId="0" fillId="2" borderId="27" xfId="0" applyFont="1" applyFill="1" applyBorder="1" applyAlignment="1">
      <alignment horizontal="center" vertical="center"/>
    </xf>
    <xf numFmtId="0" fontId="0" fillId="2" borderId="34" xfId="0" applyFont="1" applyFill="1" applyBorder="1" applyAlignment="1">
      <alignment horizontal="center" vertical="center"/>
    </xf>
    <xf numFmtId="0" fontId="0" fillId="2" borderId="25" xfId="0" applyFill="1" applyBorder="1" applyAlignment="1">
      <alignment horizontal="center" vertical="center"/>
    </xf>
    <xf numFmtId="0" fontId="0" fillId="2" borderId="26" xfId="0" applyFill="1" applyBorder="1" applyAlignment="1">
      <alignment horizontal="center" vertical="center"/>
    </xf>
    <xf numFmtId="0" fontId="0" fillId="2" borderId="33" xfId="0" applyFill="1" applyBorder="1" applyAlignment="1">
      <alignment horizontal="center" vertical="center"/>
    </xf>
    <xf numFmtId="0" fontId="0" fillId="2" borderId="15" xfId="0" applyFill="1" applyBorder="1" applyAlignment="1">
      <alignment horizontal="center" vertical="center"/>
    </xf>
    <xf numFmtId="0" fontId="0" fillId="0" borderId="8" xfId="0" applyBorder="1" applyAlignment="1" applyProtection="1">
      <alignment horizontal="center" vertical="center" wrapText="1"/>
      <protection hidden="1"/>
    </xf>
    <xf numFmtId="0" fontId="0" fillId="0" borderId="39" xfId="0" applyBorder="1" applyAlignment="1" applyProtection="1">
      <alignment horizontal="center" vertical="center" wrapText="1"/>
      <protection hidden="1"/>
    </xf>
    <xf numFmtId="9" fontId="0" fillId="0" borderId="3" xfId="0" applyNumberFormat="1" applyBorder="1" applyAlignment="1" applyProtection="1">
      <alignment horizontal="center" vertical="center"/>
      <protection hidden="1"/>
    </xf>
    <xf numFmtId="9" fontId="0" fillId="0" borderId="1" xfId="0" applyNumberFormat="1" applyBorder="1" applyAlignment="1" applyProtection="1">
      <alignment horizontal="center" vertical="center"/>
      <protection hidden="1"/>
    </xf>
    <xf numFmtId="0" fontId="0" fillId="0" borderId="8" xfId="5" applyNumberFormat="1" applyFont="1" applyBorder="1" applyAlignment="1" applyProtection="1">
      <alignment horizontal="center" vertical="center" wrapText="1"/>
      <protection hidden="1"/>
    </xf>
    <xf numFmtId="0" fontId="0" fillId="0" borderId="32" xfId="5" applyNumberFormat="1" applyFont="1" applyBorder="1" applyAlignment="1" applyProtection="1">
      <alignment horizontal="center" vertical="center" wrapText="1"/>
      <protection hidden="1"/>
    </xf>
    <xf numFmtId="0" fontId="0" fillId="0" borderId="3" xfId="0" applyBorder="1" applyAlignment="1" applyProtection="1">
      <alignment horizontal="center" vertical="center"/>
      <protection hidden="1"/>
    </xf>
    <xf numFmtId="0" fontId="0" fillId="0" borderId="1" xfId="0" applyBorder="1" applyAlignment="1" applyProtection="1">
      <alignment horizontal="center" vertical="center"/>
      <protection hidden="1"/>
    </xf>
    <xf numFmtId="0" fontId="0" fillId="0" borderId="12" xfId="0" applyBorder="1" applyAlignment="1" applyProtection="1">
      <alignment horizontal="center" vertical="center"/>
      <protection hidden="1"/>
    </xf>
    <xf numFmtId="9" fontId="0" fillId="0" borderId="12" xfId="0" applyNumberFormat="1" applyBorder="1" applyAlignment="1" applyProtection="1">
      <alignment horizontal="center" vertical="center"/>
      <protection hidden="1"/>
    </xf>
    <xf numFmtId="0" fontId="0" fillId="0" borderId="39" xfId="5" applyNumberFormat="1" applyFont="1" applyBorder="1" applyAlignment="1" applyProtection="1">
      <alignment horizontal="center" vertical="center" wrapText="1"/>
      <protection hidden="1"/>
    </xf>
    <xf numFmtId="0" fontId="0" fillId="0" borderId="2" xfId="0" applyBorder="1" applyAlignment="1" applyProtection="1">
      <alignment horizontal="center" vertical="center"/>
      <protection hidden="1"/>
    </xf>
    <xf numFmtId="0" fontId="0" fillId="0" borderId="4" xfId="0" applyBorder="1" applyAlignment="1" applyProtection="1">
      <alignment horizontal="center" vertical="center"/>
      <protection hidden="1"/>
    </xf>
    <xf numFmtId="0" fontId="0" fillId="0" borderId="24" xfId="0" applyBorder="1" applyAlignment="1" applyProtection="1">
      <alignment horizontal="center" vertical="center"/>
      <protection hidden="1"/>
    </xf>
    <xf numFmtId="0" fontId="0" fillId="0" borderId="7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68" xfId="0" applyBorder="1" applyAlignment="1">
      <alignment horizontal="center" vertical="center" wrapText="1"/>
    </xf>
    <xf numFmtId="0" fontId="0" fillId="0" borderId="69" xfId="0" applyBorder="1" applyAlignment="1">
      <alignment horizontal="center" vertical="center" wrapText="1"/>
    </xf>
    <xf numFmtId="0" fontId="0" fillId="0" borderId="8" xfId="0" applyNumberFormat="1" applyBorder="1" applyAlignment="1" applyProtection="1">
      <alignment horizontal="center" vertical="center" wrapText="1"/>
      <protection hidden="1"/>
    </xf>
    <xf numFmtId="0" fontId="0" fillId="0" borderId="32" xfId="0" applyNumberFormat="1" applyBorder="1" applyAlignment="1" applyProtection="1">
      <alignment horizontal="center" vertical="center" wrapText="1"/>
      <protection hidden="1"/>
    </xf>
    <xf numFmtId="0" fontId="36" fillId="0" borderId="15" xfId="0" applyFont="1" applyBorder="1" applyAlignment="1">
      <alignment horizontal="center" vertical="center"/>
    </xf>
    <xf numFmtId="0" fontId="36" fillId="0" borderId="34" xfId="0" applyFont="1" applyBorder="1" applyAlignment="1">
      <alignment horizontal="center" vertical="center"/>
    </xf>
    <xf numFmtId="0" fontId="0" fillId="13" borderId="19" xfId="0" applyFill="1" applyBorder="1" applyAlignment="1">
      <alignment horizontal="left" vertical="top" wrapText="1"/>
    </xf>
    <xf numFmtId="0" fontId="0" fillId="13" borderId="17" xfId="0" applyFill="1" applyBorder="1" applyAlignment="1">
      <alignment horizontal="left" vertical="top" wrapText="1"/>
    </xf>
    <xf numFmtId="0" fontId="0" fillId="13" borderId="18" xfId="0" applyFill="1" applyBorder="1" applyAlignment="1">
      <alignment horizontal="left" vertical="top" wrapText="1"/>
    </xf>
    <xf numFmtId="0" fontId="0" fillId="13" borderId="0" xfId="0" applyFill="1" applyAlignment="1">
      <alignment horizontal="left" vertical="top" wrapText="1"/>
    </xf>
    <xf numFmtId="0" fontId="0" fillId="13" borderId="20" xfId="0" applyFill="1" applyBorder="1" applyAlignment="1">
      <alignment horizontal="left" vertical="top" wrapText="1"/>
    </xf>
    <xf numFmtId="0" fontId="0" fillId="13" borderId="21" xfId="0" applyFill="1" applyBorder="1" applyAlignment="1">
      <alignment horizontal="left" vertical="top" wrapText="1"/>
    </xf>
    <xf numFmtId="0" fontId="0" fillId="13" borderId="22" xfId="0" applyFill="1" applyBorder="1" applyAlignment="1">
      <alignment horizontal="left" vertical="top" wrapText="1"/>
    </xf>
    <xf numFmtId="0" fontId="0" fillId="13" borderId="23" xfId="0" applyFill="1" applyBorder="1" applyAlignment="1">
      <alignment horizontal="left" vertical="top" wrapText="1"/>
    </xf>
    <xf numFmtId="0" fontId="11" fillId="14" borderId="16" xfId="0" applyFont="1" applyFill="1" applyBorder="1" applyAlignment="1">
      <alignment horizontal="center" vertical="center" wrapText="1"/>
    </xf>
    <xf numFmtId="0" fontId="11" fillId="14" borderId="17" xfId="0" applyFont="1" applyFill="1" applyBorder="1" applyAlignment="1">
      <alignment horizontal="center" vertical="center" wrapText="1"/>
    </xf>
    <xf numFmtId="0" fontId="11" fillId="14" borderId="18" xfId="0" applyFont="1" applyFill="1" applyBorder="1" applyAlignment="1">
      <alignment horizontal="center" vertical="center" wrapText="1"/>
    </xf>
    <xf numFmtId="0" fontId="11" fillId="14" borderId="21" xfId="0" applyFont="1" applyFill="1" applyBorder="1" applyAlignment="1">
      <alignment horizontal="center" vertical="center" wrapText="1"/>
    </xf>
    <xf numFmtId="0" fontId="11" fillId="14" borderId="22" xfId="0" applyFont="1" applyFill="1" applyBorder="1" applyAlignment="1">
      <alignment horizontal="center" vertical="center" wrapText="1"/>
    </xf>
    <xf numFmtId="0" fontId="11" fillId="14" borderId="23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/>
    </xf>
    <xf numFmtId="166" fontId="46" fillId="2" borderId="35" xfId="0" applyNumberFormat="1" applyFont="1" applyFill="1" applyBorder="1" applyAlignment="1" applyProtection="1">
      <alignment horizontal="center" vertical="center"/>
      <protection locked="0"/>
    </xf>
    <xf numFmtId="166" fontId="46" fillId="2" borderId="32" xfId="0" applyNumberFormat="1" applyFont="1" applyFill="1" applyBorder="1" applyAlignment="1" applyProtection="1">
      <alignment horizontal="center" vertical="center"/>
      <protection locked="0"/>
    </xf>
    <xf numFmtId="166" fontId="46" fillId="2" borderId="6" xfId="0" applyNumberFormat="1" applyFont="1" applyFill="1" applyBorder="1" applyAlignment="1" applyProtection="1">
      <alignment horizontal="center" vertical="center"/>
      <protection locked="0"/>
    </xf>
    <xf numFmtId="0" fontId="46" fillId="2" borderId="12" xfId="0" applyFont="1" applyFill="1" applyBorder="1" applyAlignment="1" applyProtection="1">
      <alignment horizontal="left" vertical="center" wrapText="1"/>
      <protection locked="0"/>
    </xf>
  </cellXfs>
  <cellStyles count="6">
    <cellStyle name="Millares" xfId="3" builtinId="3"/>
    <cellStyle name="Millares 2" xfId="4" xr:uid="{00000000-0005-0000-0000-000001000000}"/>
    <cellStyle name="Normal" xfId="0" builtinId="0"/>
    <cellStyle name="Normal 2" xfId="1" xr:uid="{00000000-0005-0000-0000-000003000000}"/>
    <cellStyle name="Porcentaje" xfId="5" builtinId="5"/>
    <cellStyle name="Porcentual 2" xfId="2" xr:uid="{00000000-0005-0000-0000-000005000000}"/>
  </cellStyles>
  <dxfs count="89"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theme="3" tint="0.39994506668294322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theme="3" tint="0.39994506668294322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theme="4"/>
        </patternFill>
      </fill>
    </dxf>
    <dxf>
      <fill>
        <patternFill>
          <bgColor rgb="FF92D050"/>
        </patternFill>
      </fill>
    </dxf>
    <dxf>
      <font>
        <color auto="1"/>
      </font>
      <fill>
        <patternFill>
          <bgColor rgb="FFFFEB9C"/>
        </patternFill>
      </fill>
    </dxf>
    <dxf>
      <font>
        <color auto="1"/>
      </font>
      <fill>
        <patternFill>
          <bgColor rgb="FFFFEB9C"/>
        </patternFill>
      </fill>
    </dxf>
    <dxf>
      <font>
        <color auto="1"/>
      </font>
      <fill>
        <patternFill>
          <bgColor rgb="FFFFEB9C"/>
        </patternFill>
      </fill>
    </dxf>
    <dxf>
      <font>
        <color auto="1"/>
      </font>
      <fill>
        <patternFill>
          <bgColor rgb="FFFFEB9C"/>
        </patternFill>
      </fill>
    </dxf>
    <dxf>
      <font>
        <color auto="1"/>
      </font>
      <fill>
        <patternFill>
          <bgColor rgb="FFFFEB9C"/>
        </patternFill>
      </fill>
    </dxf>
    <dxf>
      <font>
        <color auto="1"/>
      </font>
      <fill>
        <patternFill>
          <bgColor rgb="FFFFEB9C"/>
        </patternFill>
      </fill>
    </dxf>
    <dxf>
      <font>
        <color auto="1"/>
      </font>
      <fill>
        <patternFill>
          <bgColor rgb="FFFFEB9C"/>
        </patternFill>
      </fill>
    </dxf>
    <dxf>
      <font>
        <color auto="1"/>
      </font>
      <fill>
        <patternFill>
          <bgColor rgb="FFFFEB9C"/>
        </patternFill>
      </fill>
    </dxf>
    <dxf>
      <font>
        <color auto="1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92D050"/>
        </patternFill>
      </fill>
    </dxf>
    <dxf>
      <fill>
        <patternFill>
          <bgColor theme="3" tint="0.39994506668294322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theme="3" tint="0.39994506668294322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theme="3" tint="0.39994506668294322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theme="3" tint="0.39994506668294322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theme="3" tint="0.39994506668294322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theme="3" tint="0.39994506668294322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theme="3" tint="0.39994506668294322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theme="3" tint="0.39994506668294322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theme="3" tint="0.39994506668294322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theme="3" tint="0.39994506668294322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theme="3" tint="0.39994506668294322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theme="3" tint="0.39994506668294322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colors>
    <mruColors>
      <color rgb="FFFF3B3B"/>
      <color rgb="FFFFD13F"/>
      <color rgb="FF6197D9"/>
      <color rgb="FF9CD45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diagrams/_rels/data1.xml.rels><?xml version="1.0" encoding="UTF-8" standalone="yes"?>
<Relationships xmlns="http://schemas.openxmlformats.org/package/2006/relationships"><Relationship Id="rId3" Type="http://schemas.openxmlformats.org/officeDocument/2006/relationships/hyperlink" Target="#'3.Controles'!A1"/><Relationship Id="rId2" Type="http://schemas.openxmlformats.org/officeDocument/2006/relationships/hyperlink" Target="#'2.Identificacion_Riesgos'!A1"/><Relationship Id="rId1" Type="http://schemas.openxmlformats.org/officeDocument/2006/relationships/hyperlink" Target="#'1.Contexto'!A1"/><Relationship Id="rId5" Type="http://schemas.openxmlformats.org/officeDocument/2006/relationships/hyperlink" Target="#'5.Plan Manejo'!M12"/><Relationship Id="rId4" Type="http://schemas.openxmlformats.org/officeDocument/2006/relationships/hyperlink" Target="#'5.Plan Manejo'!A1"/></Relationships>
</file>

<file path=xl/diagrams/colors1.xml><?xml version="1.0" encoding="utf-8"?>
<dgm:colorsDef xmlns:dgm="http://schemas.openxmlformats.org/drawingml/2006/diagram" xmlns:a="http://schemas.openxmlformats.org/drawingml/2006/main" uniqueId="urn:microsoft.com/office/officeart/2005/8/colors/colorful3">
  <dgm:title val=""/>
  <dgm:desc val=""/>
  <dgm:catLst>
    <dgm:cat type="colorful" pri="10300"/>
  </dgm:catLst>
  <dgm:styleLbl name="node0">
    <dgm:fillClrLst meth="repeat">
      <a:schemeClr val="accent2"/>
    </dgm:fillClrLst>
    <dgm:linClrLst meth="repeat">
      <a:schemeClr val="lt1"/>
    </dgm:linClrLst>
    <dgm:effectClrLst/>
    <dgm:txLinClrLst/>
    <dgm:txFillClrLst/>
    <dgm:txEffectClrLst/>
  </dgm:styleLbl>
  <dgm:styleLbl name="node1">
    <dgm:fillClrLst>
      <a:schemeClr val="accent3"/>
      <a:schemeClr val="accent4"/>
    </dgm:fillClrLst>
    <dgm:linClrLst meth="repeat">
      <a:schemeClr val="lt1"/>
    </dgm:linClrLst>
    <dgm:effectClrLst/>
    <dgm:txLinClrLst/>
    <dgm:txFillClrLst/>
    <dgm:txEffectClrLst/>
  </dgm:styleLbl>
  <dgm:styleLbl name="alignNode1">
    <dgm:fillClrLst>
      <a:schemeClr val="accent3"/>
      <a:schemeClr val="accent4"/>
    </dgm:fillClrLst>
    <dgm:linClrLst>
      <a:schemeClr val="accent3"/>
      <a:schemeClr val="accent4"/>
    </dgm:linClrLst>
    <dgm:effectClrLst/>
    <dgm:txLinClrLst/>
    <dgm:txFillClrLst/>
    <dgm:txEffectClrLst/>
  </dgm:styleLbl>
  <dgm:styleLbl name="lnNode1">
    <dgm:fillClrLst>
      <a:schemeClr val="accent3"/>
      <a:schemeClr val="accent4"/>
    </dgm:fillClrLst>
    <dgm:linClrLst meth="repeat">
      <a:schemeClr val="lt1"/>
    </dgm:linClrLst>
    <dgm:effectClrLst/>
    <dgm:txLinClrLst/>
    <dgm:txFillClrLst/>
    <dgm:txEffectClrLst/>
  </dgm:styleLbl>
  <dgm:styleLbl name="vennNode1">
    <dgm:fillClrLst>
      <a:schemeClr val="accent3">
        <a:alpha val="50000"/>
      </a:schemeClr>
      <a:schemeClr val="accent4">
        <a:alpha val="50000"/>
      </a:schemeClr>
    </dgm:fillClrLst>
    <dgm:linClrLst meth="repeat">
      <a:schemeClr val="lt1"/>
    </dgm:linClrLst>
    <dgm:effectClrLst/>
    <dgm:txLinClrLst/>
    <dgm:txFillClrLst/>
    <dgm:txEffectClrLst/>
  </dgm:styleLbl>
  <dgm:styleLbl name="node2">
    <dgm:fillClrLst>
      <a:schemeClr val="accent4"/>
    </dgm:fillClrLst>
    <dgm:linClrLst meth="repeat">
      <a:schemeClr val="lt1"/>
    </dgm:linClrLst>
    <dgm:effectClrLst/>
    <dgm:txLinClrLst/>
    <dgm:txFillClrLst/>
    <dgm:txEffectClrLst/>
  </dgm:styleLbl>
  <dgm:styleLbl name="node3">
    <dgm:fillClrLst>
      <a:schemeClr val="accent5"/>
    </dgm:fillClrLst>
    <dgm:linClrLst meth="repeat">
      <a:schemeClr val="lt1"/>
    </dgm:linClrLst>
    <dgm:effectClrLst/>
    <dgm:txLinClrLst/>
    <dgm:txFillClrLst/>
    <dgm:txEffectClrLst/>
  </dgm:styleLbl>
  <dgm:styleLbl name="node4">
    <dgm:fillClrLst>
      <a:schemeClr val="accent6"/>
    </dgm:fillClrLst>
    <dgm:linClrLst meth="repeat">
      <a:schemeClr val="lt1"/>
    </dgm:linClrLst>
    <dgm:effectClrLst/>
    <dgm:txLinClrLst/>
    <dgm:txFillClrLst/>
    <dgm:txEffectClrLst/>
  </dgm:styleLbl>
  <dgm:styleLbl name="fgImgPlace1">
    <dgm:fillClrLst>
      <a:schemeClr val="accent3">
        <a:tint val="50000"/>
      </a:schemeClr>
      <a:schemeClr val="accent4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alignImgPlace1">
    <dgm:fillClrLst>
      <a:schemeClr val="accent3">
        <a:tint val="50000"/>
      </a:schemeClr>
      <a:schemeClr val="accent4">
        <a:tint val="2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bgImgPlace1">
    <dgm:fillClrLst>
      <a:schemeClr val="accent3">
        <a:tint val="50000"/>
      </a:schemeClr>
      <a:schemeClr val="accent4">
        <a:tint val="2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sibTrans2D1">
    <dgm:fillClrLst>
      <a:schemeClr val="accent3"/>
      <a:schemeClr val="accent4"/>
    </dgm:fillClrLst>
    <dgm:linClrLst meth="repeat">
      <a:schemeClr val="lt1"/>
    </dgm:linClrLst>
    <dgm:effectClrLst/>
    <dgm:txLinClrLst/>
    <dgm:txFillClrLst/>
    <dgm:txEffectClrLst/>
  </dgm:styleLbl>
  <dgm:styleLbl name="fgSibTrans2D1">
    <dgm:fillClrLst>
      <a:schemeClr val="accent3"/>
      <a:schemeClr val="accent4"/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bgSibTrans2D1">
    <dgm:fillClrLst>
      <a:schemeClr val="accent3"/>
      <a:schemeClr val="accent4"/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sibTrans1D1">
    <dgm:fillClrLst/>
    <dgm:linClrLst>
      <a:schemeClr val="accent3"/>
      <a:schemeClr val="accent4"/>
    </dgm:linClrLst>
    <dgm:effectClrLst/>
    <dgm:txLinClrLst/>
    <dgm:txFillClrLst meth="repeat">
      <a:schemeClr val="tx1"/>
    </dgm:txFillClrLst>
    <dgm:txEffectClrLst/>
  </dgm:styleLbl>
  <dgm:styleLbl name="callout">
    <dgm:fillClrLst meth="repeat">
      <a:schemeClr val="accent3"/>
    </dgm:fillClrLst>
    <dgm:linClrLst meth="repeat">
      <a:schemeClr val="accent3">
        <a:tint val="50000"/>
      </a:schemeClr>
    </dgm:linClrLst>
    <dgm:effectClrLst/>
    <dgm:txLinClrLst/>
    <dgm:txFillClrLst meth="repeat">
      <a:schemeClr val="tx1"/>
    </dgm:txFillClrLst>
    <dgm:txEffectClrLst/>
  </dgm:styleLbl>
  <dgm:styleLbl name="asst0">
    <dgm:fillClrLst meth="repeat">
      <a:schemeClr val="accent3"/>
    </dgm:fillClrLst>
    <dgm:linClrLst meth="repeat">
      <a:schemeClr val="lt1">
        <a:shade val="80000"/>
      </a:schemeClr>
    </dgm:linClrLst>
    <dgm:effectClrLst/>
    <dgm:txLinClrLst/>
    <dgm:txFillClrLst/>
    <dgm:txEffectClrLst/>
  </dgm:styleLbl>
  <dgm:styleLbl name="asst1">
    <dgm:fillClrLst meth="repeat">
      <a:schemeClr val="accent4"/>
    </dgm:fillClrLst>
    <dgm:linClrLst meth="repeat">
      <a:schemeClr val="lt1">
        <a:shade val="80000"/>
      </a:schemeClr>
    </dgm:linClrLst>
    <dgm:effectClrLst/>
    <dgm:txLinClrLst/>
    <dgm:txFillClrLst/>
    <dgm:txEffectClrLst/>
  </dgm:styleLbl>
  <dgm:styleLbl name="asst2">
    <dgm:fillClrLst>
      <a:schemeClr val="accent5"/>
    </dgm:fillClrLst>
    <dgm:linClrLst meth="repeat">
      <a:schemeClr val="lt1"/>
    </dgm:linClrLst>
    <dgm:effectClrLst/>
    <dgm:txLinClrLst/>
    <dgm:txFillClrLst/>
    <dgm:txEffectClrLst/>
  </dgm:styleLbl>
  <dgm:styleLbl name="asst3">
    <dgm:fillClrLst>
      <a:schemeClr val="accent6"/>
    </dgm:fillClrLst>
    <dgm:linClrLst meth="repeat">
      <a:schemeClr val="lt1"/>
    </dgm:linClrLst>
    <dgm:effectClrLst/>
    <dgm:txLinClrLst/>
    <dgm:txFillClrLst/>
    <dgm:txEffectClrLst/>
  </dgm:styleLbl>
  <dgm:styleLbl name="asst4">
    <dgm:fillClrLst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parChTrans2D1">
    <dgm:fillClrLst meth="repeat">
      <a:schemeClr val="accent2"/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parChTrans2D2">
    <dgm:fillClrLst meth="repeat">
      <a:schemeClr val="accent3"/>
    </dgm:fillClrLst>
    <dgm:linClrLst meth="repeat">
      <a:schemeClr val="lt1"/>
    </dgm:linClrLst>
    <dgm:effectClrLst/>
    <dgm:txLinClrLst/>
    <dgm:txFillClrLst/>
    <dgm:txEffectClrLst/>
  </dgm:styleLbl>
  <dgm:styleLbl name="parChTrans2D3">
    <dgm:fillClrLst meth="repeat">
      <a:schemeClr val="accent4"/>
    </dgm:fillClrLst>
    <dgm:linClrLst meth="repeat">
      <a:schemeClr val="lt1"/>
    </dgm:linClrLst>
    <dgm:effectClrLst/>
    <dgm:txLinClrLst/>
    <dgm:txFillClrLst/>
    <dgm:txEffectClrLst/>
  </dgm:styleLbl>
  <dgm:styleLbl name="parChTrans2D4">
    <dgm:fillClrLst meth="repeat">
      <a:schemeClr val="accent5"/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parChTrans1D1">
    <dgm:fillClrLst meth="repeat">
      <a:schemeClr val="accent3"/>
    </dgm:fillClrLst>
    <dgm:linClrLst meth="repeat">
      <a:schemeClr val="accent3"/>
    </dgm:linClrLst>
    <dgm:effectClrLst/>
    <dgm:txLinClrLst/>
    <dgm:txFillClrLst meth="repeat">
      <a:schemeClr val="tx1"/>
    </dgm:txFillClrLst>
    <dgm:txEffectClrLst/>
  </dgm:styleLbl>
  <dgm:styleLbl name="parChTrans1D2">
    <dgm:fillClrLst meth="repeat">
      <a:schemeClr val="accent2">
        <a:tint val="90000"/>
      </a:schemeClr>
    </dgm:fillClrLst>
    <dgm:linClrLst meth="repeat">
      <a:schemeClr val="accent4"/>
    </dgm:linClrLst>
    <dgm:effectClrLst/>
    <dgm:txLinClrLst/>
    <dgm:txFillClrLst meth="repeat">
      <a:schemeClr val="tx1"/>
    </dgm:txFillClrLst>
    <dgm:txEffectClrLst/>
  </dgm:styleLbl>
  <dgm:styleLbl name="parChTrans1D3">
    <dgm:fillClrLst meth="repeat">
      <a:schemeClr val="accent2">
        <a:tint val="70000"/>
      </a:schemeClr>
    </dgm:fillClrLst>
    <dgm:linClrLst meth="repeat">
      <a:schemeClr val="accent5"/>
    </dgm:linClrLst>
    <dgm:effectClrLst/>
    <dgm:txLinClrLst/>
    <dgm:txFillClrLst meth="repeat">
      <a:schemeClr val="tx1"/>
    </dgm:txFillClrLst>
    <dgm:txEffectClrLst/>
  </dgm:styleLbl>
  <dgm:styleLbl name="parChTrans1D4">
    <dgm:fillClrLst meth="repeat">
      <a:schemeClr val="accent6">
        <a:tint val="50000"/>
      </a:schemeClr>
    </dgm:fillClrLst>
    <dgm:linClrLst meth="repeat">
      <a:schemeClr val="accent6"/>
    </dgm:linClrLst>
    <dgm:effectClrLst/>
    <dgm:txLinClrLst/>
    <dgm:txFillClrLst meth="repeat">
      <a:schemeClr val="tx1"/>
    </dgm:txFillClrLst>
    <dgm:txEffectClrLst/>
  </dgm:styleLbl>
  <dgm:styleLbl name="fgAcc1">
    <dgm:fillClrLst meth="repeat">
      <a:schemeClr val="lt1">
        <a:alpha val="90000"/>
      </a:schemeClr>
    </dgm:fillClrLst>
    <dgm:linClrLst>
      <a:schemeClr val="accent3"/>
      <a:schemeClr val="accent4"/>
    </dgm:linClrLst>
    <dgm:effectClrLst/>
    <dgm:txLinClrLst/>
    <dgm:txFillClrLst meth="repeat">
      <a:schemeClr val="dk1"/>
    </dgm:txFillClrLst>
    <dgm:txEffectClrLst/>
  </dgm:styleLbl>
  <dgm:styleLbl name="conFgAcc1">
    <dgm:fillClrLst meth="repeat">
      <a:schemeClr val="lt1">
        <a:alpha val="90000"/>
      </a:schemeClr>
    </dgm:fillClrLst>
    <dgm:linClrLst>
      <a:schemeClr val="accent3"/>
      <a:schemeClr val="accent4"/>
    </dgm:linClrLst>
    <dgm:effectClrLst/>
    <dgm:txLinClrLst/>
    <dgm:txFillClrLst meth="repeat">
      <a:schemeClr val="dk1"/>
    </dgm:txFillClrLst>
    <dgm:txEffectClrLst/>
  </dgm:styleLbl>
  <dgm:styleLbl name="alignAcc1">
    <dgm:fillClrLst meth="repeat">
      <a:schemeClr val="lt1">
        <a:alpha val="90000"/>
      </a:schemeClr>
    </dgm:fillClrLst>
    <dgm:linClrLst>
      <a:schemeClr val="accent3"/>
      <a:schemeClr val="accent4"/>
    </dgm:linClrLst>
    <dgm:effectClrLst/>
    <dgm:txLinClrLst/>
    <dgm:txFillClrLst meth="repeat">
      <a:schemeClr val="dk1"/>
    </dgm:txFillClrLst>
    <dgm:txEffectClrLst/>
  </dgm:styleLbl>
  <dgm:styleLbl name="trAlignAcc1">
    <dgm:fillClrLst meth="repeat">
      <a:schemeClr val="lt1">
        <a:alpha val="40000"/>
      </a:schemeClr>
    </dgm:fillClrLst>
    <dgm:linClrLst meth="repeat">
      <a:schemeClr val="accent2"/>
    </dgm:linClrLst>
    <dgm:effectClrLst/>
    <dgm:txLinClrLst/>
    <dgm:txFillClrLst meth="repeat">
      <a:schemeClr val="dk1"/>
    </dgm:txFillClrLst>
    <dgm:txEffectClrLst/>
  </dgm:styleLbl>
  <dgm:styleLbl name="bgAcc1">
    <dgm:fillClrLst meth="repeat">
      <a:schemeClr val="lt1">
        <a:alpha val="90000"/>
      </a:schemeClr>
    </dgm:fillClrLst>
    <dgm:linClrLst>
      <a:schemeClr val="accent3"/>
      <a:schemeClr val="accent4"/>
    </dgm:linClrLst>
    <dgm:effectClrLst/>
    <dgm:txLinClrLst/>
    <dgm:txFillClrLst meth="repeat">
      <a:schemeClr val="dk1"/>
    </dgm:txFillClrLst>
    <dgm:txEffectClrLst/>
  </dgm:styleLbl>
  <dgm:styleLbl name="solidFgAcc1">
    <dgm:fillClrLst meth="repeat">
      <a:schemeClr val="lt1"/>
    </dgm:fillClrLst>
    <dgm:linClrLst>
      <a:schemeClr val="accent3"/>
      <a:schemeClr val="accent4"/>
    </dgm:linClrLst>
    <dgm:effectClrLst/>
    <dgm:txLinClrLst/>
    <dgm:txFillClrLst meth="repeat">
      <a:schemeClr val="dk1"/>
    </dgm:txFillClrLst>
    <dgm:txEffectClrLst/>
  </dgm:styleLbl>
  <dgm:styleLbl name="solidAlignAcc1">
    <dgm:fillClrLst meth="repeat">
      <a:schemeClr val="lt1"/>
    </dgm:fillClrLst>
    <dgm:linClrLst>
      <a:schemeClr val="accent3"/>
      <a:schemeClr val="accent4"/>
    </dgm:linClrLst>
    <dgm:effectClrLst/>
    <dgm:txLinClrLst/>
    <dgm:txFillClrLst meth="repeat">
      <a:schemeClr val="dk1"/>
    </dgm:txFillClrLst>
    <dgm:txEffectClrLst/>
  </dgm:styleLbl>
  <dgm:styleLbl name="solidBgAcc1">
    <dgm:fillClrLst meth="repeat">
      <a:schemeClr val="lt1"/>
    </dgm:fillClrLst>
    <dgm:linClrLst>
      <a:schemeClr val="accent3"/>
      <a:schemeClr val="accent4"/>
    </dgm:linClrLst>
    <dgm:effectClrLst/>
    <dgm:txLinClrLst/>
    <dgm:txFillClrLst meth="repeat">
      <a:schemeClr val="dk1"/>
    </dgm:txFillClrLst>
    <dgm:txEffectClrLst/>
  </dgm:styleLbl>
  <dgm:styleLbl name="fgAccFollowNode1">
    <dgm:fillClrLst>
      <a:schemeClr val="accent3">
        <a:tint val="40000"/>
        <a:alpha val="90000"/>
      </a:schemeClr>
      <a:schemeClr val="accent4">
        <a:tint val="40000"/>
        <a:alpha val="90000"/>
      </a:schemeClr>
    </dgm:fillClrLst>
    <dgm:linClrLst>
      <a:schemeClr val="accent3">
        <a:tint val="40000"/>
        <a:alpha val="90000"/>
      </a:schemeClr>
      <a:schemeClr val="accent4">
        <a:tint val="40000"/>
        <a:alpha val="90000"/>
      </a:schemeClr>
    </dgm:linClrLst>
    <dgm:effectClrLst/>
    <dgm:txLinClrLst/>
    <dgm:txFillClrLst meth="repeat">
      <a:schemeClr val="dk1"/>
    </dgm:txFillClrLst>
    <dgm:txEffectClrLst/>
  </dgm:styleLbl>
  <dgm:styleLbl name="alignAccFollowNode1">
    <dgm:fillClrLst>
      <a:schemeClr val="accent3">
        <a:tint val="40000"/>
        <a:alpha val="90000"/>
      </a:schemeClr>
      <a:schemeClr val="accent4">
        <a:tint val="40000"/>
        <a:alpha val="90000"/>
      </a:schemeClr>
    </dgm:fillClrLst>
    <dgm:linClrLst>
      <a:schemeClr val="accent3">
        <a:tint val="40000"/>
        <a:alpha val="90000"/>
      </a:schemeClr>
      <a:schemeClr val="accent4">
        <a:tint val="40000"/>
        <a:alpha val="90000"/>
      </a:schemeClr>
    </dgm:linClrLst>
    <dgm:effectClrLst/>
    <dgm:txLinClrLst/>
    <dgm:txFillClrLst meth="repeat">
      <a:schemeClr val="dk1"/>
    </dgm:txFillClrLst>
    <dgm:txEffectClrLst/>
  </dgm:styleLbl>
  <dgm:styleLbl name="bgAccFollowNode1">
    <dgm:fillClrLst>
      <a:schemeClr val="accent3">
        <a:tint val="40000"/>
        <a:alpha val="90000"/>
      </a:schemeClr>
      <a:schemeClr val="accent4">
        <a:tint val="40000"/>
        <a:alpha val="90000"/>
      </a:schemeClr>
    </dgm:fillClrLst>
    <dgm:linClrLst>
      <a:schemeClr val="accent3">
        <a:tint val="40000"/>
        <a:alpha val="90000"/>
      </a:schemeClr>
      <a:schemeClr val="accent4">
        <a:tint val="40000"/>
        <a:alpha val="90000"/>
      </a:schemeClr>
    </dgm:linClrLst>
    <dgm:effectClrLst/>
    <dgm:txLinClrLst/>
    <dgm:txFillClrLst meth="repeat">
      <a:schemeClr val="dk1"/>
    </dgm:txFillClrLst>
    <dgm:txEffectClrLst/>
  </dgm:styleLbl>
  <dgm:styleLbl name="fgAcc0">
    <dgm:fillClrLst meth="repeat">
      <a:schemeClr val="lt1">
        <a:alpha val="90000"/>
      </a:schemeClr>
    </dgm:fillClrLst>
    <dgm:linClrLst>
      <a:schemeClr val="accent2"/>
    </dgm:linClrLst>
    <dgm:effectClrLst/>
    <dgm:txLinClrLst/>
    <dgm:txFillClrLst meth="repeat">
      <a:schemeClr val="dk1"/>
    </dgm:txFillClrLst>
    <dgm:txEffectClrLst/>
  </dgm:styleLbl>
  <dgm:styleLbl name="fgAcc2">
    <dgm:fillClrLst meth="repeat">
      <a:schemeClr val="lt1">
        <a:alpha val="90000"/>
      </a:schemeClr>
    </dgm:fillClrLst>
    <dgm:linClrLst>
      <a:schemeClr val="accent4"/>
    </dgm:linClrLst>
    <dgm:effectClrLst/>
    <dgm:txLinClrLst/>
    <dgm:txFillClrLst meth="repeat">
      <a:schemeClr val="dk1"/>
    </dgm:txFillClrLst>
    <dgm:txEffectClrLst/>
  </dgm:styleLbl>
  <dgm:styleLbl name="fgAcc3">
    <dgm:fillClrLst meth="repeat">
      <a:schemeClr val="lt1">
        <a:alpha val="90000"/>
      </a:schemeClr>
    </dgm:fillClrLst>
    <dgm:linClrLst>
      <a:schemeClr val="accent5"/>
    </dgm:linClrLst>
    <dgm:effectClrLst/>
    <dgm:txLinClrLst/>
    <dgm:txFillClrLst meth="repeat">
      <a:schemeClr val="dk1"/>
    </dgm:txFillClrLst>
    <dgm:txEffectClrLst/>
  </dgm:styleLbl>
  <dgm:styleLbl name="fgAcc4">
    <dgm:fillClrLst meth="repeat">
      <a:schemeClr val="lt1">
        <a:alpha val="90000"/>
      </a:schemeClr>
    </dgm:fillClrLst>
    <dgm:linClrLst>
      <a:schemeClr val="accent6"/>
    </dgm:linClrLst>
    <dgm:effectClrLst/>
    <dgm:txLinClrLst/>
    <dgm:txFillClrLst meth="repeat">
      <a:schemeClr val="dk1"/>
    </dgm:txFillClrLst>
    <dgm:txEffectClrLst/>
  </dgm:styleLbl>
  <dgm:styleLbl name="bgShp">
    <dgm:fillClrLst meth="repeat">
      <a:schemeClr val="accent3">
        <a:tint val="40000"/>
      </a:schemeClr>
    </dgm:fillClrLst>
    <dgm:linClrLst meth="repeat">
      <a:schemeClr val="dk1"/>
    </dgm:linClrLst>
    <dgm:effectClrLst/>
    <dgm:txLinClrLst/>
    <dgm:txFillClrLst meth="repeat">
      <a:schemeClr val="dk1"/>
    </dgm:txFillClrLst>
    <dgm:txEffectClrLst/>
  </dgm:styleLbl>
  <dgm:styleLbl name="dkBgShp">
    <dgm:fillClrLst meth="repeat">
      <a:schemeClr val="accent3">
        <a:shade val="90000"/>
      </a:schemeClr>
    </dgm:fillClrLst>
    <dgm:linClrLst meth="repeat">
      <a:schemeClr val="dk1"/>
    </dgm:linClrLst>
    <dgm:effectClrLst/>
    <dgm:txLinClrLst/>
    <dgm:txFillClrLst meth="repeat">
      <a:schemeClr val="lt1"/>
    </dgm:txFillClrLst>
    <dgm:txEffectClrLst/>
  </dgm:styleLbl>
  <dgm:styleLbl name="trBgShp">
    <dgm:fillClrLst meth="repeat">
      <a:schemeClr val="accent2">
        <a:tint val="50000"/>
        <a:alpha val="40000"/>
      </a:schemeClr>
    </dgm:fillClrLst>
    <dgm:linClrLst meth="repeat">
      <a:schemeClr val="accent3"/>
    </dgm:linClrLst>
    <dgm:effectClrLst/>
    <dgm:txLinClrLst/>
    <dgm:txFillClrLst meth="repeat">
      <a:schemeClr val="lt1"/>
    </dgm:txFillClrLst>
    <dgm:txEffectClrLst/>
  </dgm:styleLbl>
  <dgm:styleLbl name="fgShp">
    <dgm:fillClrLst meth="repeat">
      <a:schemeClr val="accent3">
        <a:tint val="40000"/>
      </a:schemeClr>
    </dgm:fillClrLst>
    <dgm:linClrLst meth="repeat">
      <a:schemeClr val="lt1"/>
    </dgm:linClrLst>
    <dgm:effectClrLst/>
    <dgm:txLinClrLst/>
    <dgm:txFillClrLst meth="repeat">
      <a:schemeClr val="dk1"/>
    </dgm:txFillClrLst>
    <dgm:txEffectClrLst/>
  </dgm:styleLbl>
  <dgm:styleLbl name="revTx">
    <dgm:fillClrLst meth="repeat">
      <a:schemeClr val="lt1">
        <a:alpha val="0"/>
      </a:schemeClr>
    </dgm:fillClrLst>
    <dgm:linClrLst meth="repeat">
      <a:schemeClr val="dk1">
        <a:alpha val="0"/>
      </a:schemeClr>
    </dgm:linClrLst>
    <dgm:effectClrLst/>
    <dgm:txLinClrLst/>
    <dgm:txFillClrLst meth="repeat">
      <a:schemeClr val="tx1"/>
    </dgm:txFillClrLst>
    <dgm:txEffectClrLst/>
  </dgm:styleLbl>
</dgm:colorsDef>
</file>

<file path=xl/diagrams/data1.xml><?xml version="1.0" encoding="utf-8"?>
<dgm:dataModel xmlns:dgm="http://schemas.openxmlformats.org/drawingml/2006/diagram" xmlns:a="http://schemas.openxmlformats.org/drawingml/2006/main">
  <dgm:ptLst>
    <dgm:pt modelId="{BE02121F-FB70-4629-A946-739A69054CF5}" type="doc">
      <dgm:prSet loTypeId="urn:microsoft.com/office/officeart/2005/8/layout/venn3" loCatId="relationship" qsTypeId="urn:microsoft.com/office/officeart/2005/8/quickstyle/simple5" qsCatId="simple" csTypeId="urn:microsoft.com/office/officeart/2005/8/colors/colorful3" csCatId="colorful" phldr="1"/>
      <dgm:spPr/>
      <dgm:t>
        <a:bodyPr/>
        <a:lstStyle/>
        <a:p>
          <a:endParaRPr lang="es-CO"/>
        </a:p>
      </dgm:t>
    </dgm:pt>
    <dgm:pt modelId="{2CB018DE-54DB-4D27-B8D2-ABB4344840D7}">
      <dgm:prSet phldrT="[Texto]"/>
      <dgm:spPr/>
      <dgm:t>
        <a:bodyPr/>
        <a:lstStyle/>
        <a:p>
          <a:r>
            <a:rPr lang="es-CO"/>
            <a:t>1. Establecer el contexto</a:t>
          </a:r>
        </a:p>
      </dgm:t>
      <dgm:extLst>
        <a:ext uri="{E40237B7-FDA0-4F09-8148-C483321AD2D9}">
          <dgm14:cNvPr xmlns:dgm14="http://schemas.microsoft.com/office/drawing/2010/diagram" id="0" name="">
            <a:hlinkClick xmlns:r="http://schemas.openxmlformats.org/officeDocument/2006/relationships" r:id="rId1"/>
          </dgm14:cNvPr>
        </a:ext>
      </dgm:extLst>
    </dgm:pt>
    <dgm:pt modelId="{157CB0D4-0DA3-4A6D-A357-756914A939A2}" type="parTrans" cxnId="{8B5DBD20-00BA-48B7-99AB-067D2CB5326A}">
      <dgm:prSet/>
      <dgm:spPr/>
      <dgm:t>
        <a:bodyPr/>
        <a:lstStyle/>
        <a:p>
          <a:endParaRPr lang="es-CO"/>
        </a:p>
      </dgm:t>
    </dgm:pt>
    <dgm:pt modelId="{0D341889-F868-4173-B704-D5CBDB537392}" type="sibTrans" cxnId="{8B5DBD20-00BA-48B7-99AB-067D2CB5326A}">
      <dgm:prSet/>
      <dgm:spPr/>
      <dgm:t>
        <a:bodyPr/>
        <a:lstStyle/>
        <a:p>
          <a:endParaRPr lang="es-CO"/>
        </a:p>
      </dgm:t>
    </dgm:pt>
    <dgm:pt modelId="{D31B6811-D07B-48D0-BEA3-F27AC56129AD}">
      <dgm:prSet phldrT="[Texto]"/>
      <dgm:spPr/>
      <dgm:t>
        <a:bodyPr/>
        <a:lstStyle/>
        <a:p>
          <a:r>
            <a:rPr lang="es-CO"/>
            <a:t>2. Identificar el riesgo</a:t>
          </a:r>
        </a:p>
      </dgm:t>
      <dgm:extLst>
        <a:ext uri="{E40237B7-FDA0-4F09-8148-C483321AD2D9}">
          <dgm14:cNvPr xmlns:dgm14="http://schemas.microsoft.com/office/drawing/2010/diagram" id="0" name="">
            <a:hlinkClick xmlns:r="http://schemas.openxmlformats.org/officeDocument/2006/relationships" r:id="rId2"/>
          </dgm14:cNvPr>
        </a:ext>
      </dgm:extLst>
    </dgm:pt>
    <dgm:pt modelId="{A34A8566-27BE-45E1-9462-74B26B4C4FAC}" type="parTrans" cxnId="{4C92B0CA-F062-4494-8950-ADB4349E7EBC}">
      <dgm:prSet/>
      <dgm:spPr/>
      <dgm:t>
        <a:bodyPr/>
        <a:lstStyle/>
        <a:p>
          <a:endParaRPr lang="es-CO"/>
        </a:p>
      </dgm:t>
    </dgm:pt>
    <dgm:pt modelId="{52A3AEE2-047A-4E8B-8342-9D36994BB228}" type="sibTrans" cxnId="{4C92B0CA-F062-4494-8950-ADB4349E7EBC}">
      <dgm:prSet/>
      <dgm:spPr/>
      <dgm:t>
        <a:bodyPr/>
        <a:lstStyle/>
        <a:p>
          <a:endParaRPr lang="es-CO"/>
        </a:p>
      </dgm:t>
    </dgm:pt>
    <dgm:pt modelId="{F5A6420D-603A-4DBC-81AE-1265EB2CC5A0}">
      <dgm:prSet phldrT="[Texto]" custT="1"/>
      <dgm:spPr/>
      <dgm:t>
        <a:bodyPr/>
        <a:lstStyle/>
        <a:p>
          <a:r>
            <a:rPr lang="es-CO" sz="1500"/>
            <a:t>2.1 Analizar la probabilidade impacto</a:t>
          </a:r>
        </a:p>
      </dgm:t>
      <dgm:extLst>
        <a:ext uri="{E40237B7-FDA0-4F09-8148-C483321AD2D9}">
          <dgm14:cNvPr xmlns:dgm14="http://schemas.microsoft.com/office/drawing/2010/diagram" id="0" name="">
            <a:hlinkClick xmlns:r="http://schemas.openxmlformats.org/officeDocument/2006/relationships" r:id="rId2"/>
          </dgm14:cNvPr>
        </a:ext>
      </dgm:extLst>
    </dgm:pt>
    <dgm:pt modelId="{11A64281-8851-403C-AE67-84783975788B}" type="parTrans" cxnId="{67FDA0B0-6091-4418-A3B5-C18CE875E3B4}">
      <dgm:prSet/>
      <dgm:spPr/>
      <dgm:t>
        <a:bodyPr/>
        <a:lstStyle/>
        <a:p>
          <a:endParaRPr lang="es-CO"/>
        </a:p>
      </dgm:t>
    </dgm:pt>
    <dgm:pt modelId="{E4B756B2-BB1E-434B-BA31-D6D42808FE35}" type="sibTrans" cxnId="{67FDA0B0-6091-4418-A3B5-C18CE875E3B4}">
      <dgm:prSet/>
      <dgm:spPr/>
      <dgm:t>
        <a:bodyPr/>
        <a:lstStyle/>
        <a:p>
          <a:endParaRPr lang="es-CO"/>
        </a:p>
      </dgm:t>
    </dgm:pt>
    <dgm:pt modelId="{538F1A57-8BDB-4C56-8AC0-90879C375F48}">
      <dgm:prSet phldrT="[Texto]"/>
      <dgm:spPr/>
      <dgm:t>
        <a:bodyPr/>
        <a:lstStyle/>
        <a:p>
          <a:r>
            <a:rPr lang="es-CO"/>
            <a:t>3. Valorar Controles</a:t>
          </a:r>
        </a:p>
      </dgm:t>
      <dgm:extLst>
        <a:ext uri="{E40237B7-FDA0-4F09-8148-C483321AD2D9}">
          <dgm14:cNvPr xmlns:dgm14="http://schemas.microsoft.com/office/drawing/2010/diagram" id="0" name="">
            <a:hlinkClick xmlns:r="http://schemas.openxmlformats.org/officeDocument/2006/relationships" r:id="rId3"/>
          </dgm14:cNvPr>
        </a:ext>
      </dgm:extLst>
    </dgm:pt>
    <dgm:pt modelId="{C5D42705-CABD-4DCC-A4AD-6B63047EB53F}" type="parTrans" cxnId="{F8D0C9B5-8AE1-4F1F-A268-00E8BD7F17E7}">
      <dgm:prSet/>
      <dgm:spPr/>
      <dgm:t>
        <a:bodyPr/>
        <a:lstStyle/>
        <a:p>
          <a:endParaRPr lang="es-CO"/>
        </a:p>
      </dgm:t>
    </dgm:pt>
    <dgm:pt modelId="{DE1E37FF-7B4E-490E-A812-8C67E9E9BD67}" type="sibTrans" cxnId="{F8D0C9B5-8AE1-4F1F-A268-00E8BD7F17E7}">
      <dgm:prSet/>
      <dgm:spPr/>
      <dgm:t>
        <a:bodyPr/>
        <a:lstStyle/>
        <a:p>
          <a:endParaRPr lang="es-CO"/>
        </a:p>
      </dgm:t>
    </dgm:pt>
    <dgm:pt modelId="{E750F11B-9BBE-451B-9AC2-68ADC50D1CEB}">
      <dgm:prSet phldrT="[Texto]"/>
      <dgm:spPr/>
      <dgm:t>
        <a:bodyPr/>
        <a:lstStyle/>
        <a:p>
          <a:r>
            <a:rPr lang="es-CO"/>
            <a:t>4. Definir plan de manejo</a:t>
          </a:r>
        </a:p>
      </dgm:t>
      <dgm:extLst>
        <a:ext uri="{E40237B7-FDA0-4F09-8148-C483321AD2D9}">
          <dgm14:cNvPr xmlns:dgm14="http://schemas.microsoft.com/office/drawing/2010/diagram" id="0" name="">
            <a:hlinkClick xmlns:r="http://schemas.openxmlformats.org/officeDocument/2006/relationships" r:id="rId4"/>
          </dgm14:cNvPr>
        </a:ext>
      </dgm:extLst>
    </dgm:pt>
    <dgm:pt modelId="{026D7281-993D-4C70-B1B4-95651F2D6EC9}" type="parTrans" cxnId="{89223FDE-A043-4BAC-A040-B006B0A07E69}">
      <dgm:prSet/>
      <dgm:spPr/>
      <dgm:t>
        <a:bodyPr/>
        <a:lstStyle/>
        <a:p>
          <a:endParaRPr lang="es-CO"/>
        </a:p>
      </dgm:t>
    </dgm:pt>
    <dgm:pt modelId="{D71E2E25-1EC1-488A-A5E2-262139C2DB35}" type="sibTrans" cxnId="{89223FDE-A043-4BAC-A040-B006B0A07E69}">
      <dgm:prSet/>
      <dgm:spPr/>
      <dgm:t>
        <a:bodyPr/>
        <a:lstStyle/>
        <a:p>
          <a:endParaRPr lang="es-CO"/>
        </a:p>
      </dgm:t>
    </dgm:pt>
    <dgm:pt modelId="{F662F26E-8411-405E-B967-B00AF3551F65}">
      <dgm:prSet phldrT="[Texto]" custT="1"/>
      <dgm:spPr/>
      <dgm:t>
        <a:bodyPr/>
        <a:lstStyle/>
        <a:p>
          <a:r>
            <a:rPr lang="es-CO" sz="1800"/>
            <a:t>5. Realizar monitoreo y seguimiento</a:t>
          </a:r>
        </a:p>
      </dgm:t>
      <dgm:extLst>
        <a:ext uri="{E40237B7-FDA0-4F09-8148-C483321AD2D9}">
          <dgm14:cNvPr xmlns:dgm14="http://schemas.microsoft.com/office/drawing/2010/diagram" id="0" name="">
            <a:hlinkClick xmlns:r="http://schemas.openxmlformats.org/officeDocument/2006/relationships" r:id="rId5"/>
          </dgm14:cNvPr>
        </a:ext>
      </dgm:extLst>
    </dgm:pt>
    <dgm:pt modelId="{BC221607-FD87-42D0-A38B-67CBA477F765}" type="parTrans" cxnId="{64486982-50EC-4776-AFB0-1AE7496F1043}">
      <dgm:prSet/>
      <dgm:spPr/>
      <dgm:t>
        <a:bodyPr/>
        <a:lstStyle/>
        <a:p>
          <a:endParaRPr lang="es-CO"/>
        </a:p>
      </dgm:t>
    </dgm:pt>
    <dgm:pt modelId="{81DF8EF0-36D5-415D-AC2F-CB82824453AD}" type="sibTrans" cxnId="{64486982-50EC-4776-AFB0-1AE7496F1043}">
      <dgm:prSet/>
      <dgm:spPr/>
      <dgm:t>
        <a:bodyPr/>
        <a:lstStyle/>
        <a:p>
          <a:endParaRPr lang="es-CO"/>
        </a:p>
      </dgm:t>
    </dgm:pt>
    <dgm:pt modelId="{3299D503-B96F-4CE4-948C-E9D610261BE8}" type="pres">
      <dgm:prSet presAssocID="{BE02121F-FB70-4629-A946-739A69054CF5}" presName="Name0" presStyleCnt="0">
        <dgm:presLayoutVars>
          <dgm:dir/>
          <dgm:resizeHandles val="exact"/>
        </dgm:presLayoutVars>
      </dgm:prSet>
      <dgm:spPr/>
    </dgm:pt>
    <dgm:pt modelId="{B3342460-F253-4A2C-A29B-3DC29F5FE467}" type="pres">
      <dgm:prSet presAssocID="{2CB018DE-54DB-4D27-B8D2-ABB4344840D7}" presName="Name5" presStyleLbl="vennNode1" presStyleIdx="0" presStyleCnt="6">
        <dgm:presLayoutVars>
          <dgm:bulletEnabled val="1"/>
        </dgm:presLayoutVars>
      </dgm:prSet>
      <dgm:spPr/>
    </dgm:pt>
    <dgm:pt modelId="{92E1C8B0-EC0A-4B30-8516-881C71C244C7}" type="pres">
      <dgm:prSet presAssocID="{0D341889-F868-4173-B704-D5CBDB537392}" presName="space" presStyleCnt="0"/>
      <dgm:spPr/>
    </dgm:pt>
    <dgm:pt modelId="{F9FF677F-8ED7-43AE-858C-4E009FAB78A2}" type="pres">
      <dgm:prSet presAssocID="{D31B6811-D07B-48D0-BEA3-F27AC56129AD}" presName="Name5" presStyleLbl="vennNode1" presStyleIdx="1" presStyleCnt="6">
        <dgm:presLayoutVars>
          <dgm:bulletEnabled val="1"/>
        </dgm:presLayoutVars>
      </dgm:prSet>
      <dgm:spPr/>
    </dgm:pt>
    <dgm:pt modelId="{3FD95839-2B3A-4D88-BFDD-29B0ABEE9B3F}" type="pres">
      <dgm:prSet presAssocID="{52A3AEE2-047A-4E8B-8342-9D36994BB228}" presName="space" presStyleCnt="0"/>
      <dgm:spPr/>
    </dgm:pt>
    <dgm:pt modelId="{1D27E079-06D5-4731-8779-831A2E6B728C}" type="pres">
      <dgm:prSet presAssocID="{F5A6420D-603A-4DBC-81AE-1265EB2CC5A0}" presName="Name5" presStyleLbl="vennNode1" presStyleIdx="2" presStyleCnt="6">
        <dgm:presLayoutVars>
          <dgm:bulletEnabled val="1"/>
        </dgm:presLayoutVars>
      </dgm:prSet>
      <dgm:spPr/>
    </dgm:pt>
    <dgm:pt modelId="{21C3D410-BB5E-4957-A3ED-55B9F29C7905}" type="pres">
      <dgm:prSet presAssocID="{E4B756B2-BB1E-434B-BA31-D6D42808FE35}" presName="space" presStyleCnt="0"/>
      <dgm:spPr/>
    </dgm:pt>
    <dgm:pt modelId="{9D27A1CB-E83B-415B-9B61-545C1E0BD9B7}" type="pres">
      <dgm:prSet presAssocID="{538F1A57-8BDB-4C56-8AC0-90879C375F48}" presName="Name5" presStyleLbl="vennNode1" presStyleIdx="3" presStyleCnt="6">
        <dgm:presLayoutVars>
          <dgm:bulletEnabled val="1"/>
        </dgm:presLayoutVars>
      </dgm:prSet>
      <dgm:spPr/>
    </dgm:pt>
    <dgm:pt modelId="{5696CAD4-C121-47B1-A687-2BB0E3F81033}" type="pres">
      <dgm:prSet presAssocID="{DE1E37FF-7B4E-490E-A812-8C67E9E9BD67}" presName="space" presStyleCnt="0"/>
      <dgm:spPr/>
    </dgm:pt>
    <dgm:pt modelId="{F6C7A601-8A8D-4D2E-A780-0401F857D757}" type="pres">
      <dgm:prSet presAssocID="{E750F11B-9BBE-451B-9AC2-68ADC50D1CEB}" presName="Name5" presStyleLbl="vennNode1" presStyleIdx="4" presStyleCnt="6">
        <dgm:presLayoutVars>
          <dgm:bulletEnabled val="1"/>
        </dgm:presLayoutVars>
      </dgm:prSet>
      <dgm:spPr/>
    </dgm:pt>
    <dgm:pt modelId="{1B6A8616-25B8-4BFF-896A-63BC081A73E7}" type="pres">
      <dgm:prSet presAssocID="{D71E2E25-1EC1-488A-A5E2-262139C2DB35}" presName="space" presStyleCnt="0"/>
      <dgm:spPr/>
    </dgm:pt>
    <dgm:pt modelId="{8E23C061-D8F1-4FEF-ABF1-38659CBBA1C9}" type="pres">
      <dgm:prSet presAssocID="{F662F26E-8411-405E-B967-B00AF3551F65}" presName="Name5" presStyleLbl="vennNode1" presStyleIdx="5" presStyleCnt="6" custScaleX="117530" custScaleY="101737">
        <dgm:presLayoutVars>
          <dgm:bulletEnabled val="1"/>
        </dgm:presLayoutVars>
      </dgm:prSet>
      <dgm:spPr/>
    </dgm:pt>
  </dgm:ptLst>
  <dgm:cxnLst>
    <dgm:cxn modelId="{C798AA1F-8F06-43B4-848A-72C51B758239}" type="presOf" srcId="{BE02121F-FB70-4629-A946-739A69054CF5}" destId="{3299D503-B96F-4CE4-948C-E9D610261BE8}" srcOrd="0" destOrd="0" presId="urn:microsoft.com/office/officeart/2005/8/layout/venn3"/>
    <dgm:cxn modelId="{8B5DBD20-00BA-48B7-99AB-067D2CB5326A}" srcId="{BE02121F-FB70-4629-A946-739A69054CF5}" destId="{2CB018DE-54DB-4D27-B8D2-ABB4344840D7}" srcOrd="0" destOrd="0" parTransId="{157CB0D4-0DA3-4A6D-A357-756914A939A2}" sibTransId="{0D341889-F868-4173-B704-D5CBDB537392}"/>
    <dgm:cxn modelId="{50B0B83D-F19E-4898-8D5D-16C136097BB3}" type="presOf" srcId="{2CB018DE-54DB-4D27-B8D2-ABB4344840D7}" destId="{B3342460-F253-4A2C-A29B-3DC29F5FE467}" srcOrd="0" destOrd="0" presId="urn:microsoft.com/office/officeart/2005/8/layout/venn3"/>
    <dgm:cxn modelId="{1E879759-E081-4557-B19D-205D2281E414}" type="presOf" srcId="{538F1A57-8BDB-4C56-8AC0-90879C375F48}" destId="{9D27A1CB-E83B-415B-9B61-545C1E0BD9B7}" srcOrd="0" destOrd="0" presId="urn:microsoft.com/office/officeart/2005/8/layout/venn3"/>
    <dgm:cxn modelId="{64486982-50EC-4776-AFB0-1AE7496F1043}" srcId="{BE02121F-FB70-4629-A946-739A69054CF5}" destId="{F662F26E-8411-405E-B967-B00AF3551F65}" srcOrd="5" destOrd="0" parTransId="{BC221607-FD87-42D0-A38B-67CBA477F765}" sibTransId="{81DF8EF0-36D5-415D-AC2F-CB82824453AD}"/>
    <dgm:cxn modelId="{93AAB092-DE69-49A0-A3FF-37E81DF89E17}" type="presOf" srcId="{D31B6811-D07B-48D0-BEA3-F27AC56129AD}" destId="{F9FF677F-8ED7-43AE-858C-4E009FAB78A2}" srcOrd="0" destOrd="0" presId="urn:microsoft.com/office/officeart/2005/8/layout/venn3"/>
    <dgm:cxn modelId="{67FDA0B0-6091-4418-A3B5-C18CE875E3B4}" srcId="{BE02121F-FB70-4629-A946-739A69054CF5}" destId="{F5A6420D-603A-4DBC-81AE-1265EB2CC5A0}" srcOrd="2" destOrd="0" parTransId="{11A64281-8851-403C-AE67-84783975788B}" sibTransId="{E4B756B2-BB1E-434B-BA31-D6D42808FE35}"/>
    <dgm:cxn modelId="{F8D0C9B5-8AE1-4F1F-A268-00E8BD7F17E7}" srcId="{BE02121F-FB70-4629-A946-739A69054CF5}" destId="{538F1A57-8BDB-4C56-8AC0-90879C375F48}" srcOrd="3" destOrd="0" parTransId="{C5D42705-CABD-4DCC-A4AD-6B63047EB53F}" sibTransId="{DE1E37FF-7B4E-490E-A812-8C67E9E9BD67}"/>
    <dgm:cxn modelId="{5748DAB6-93C4-4E1B-B05F-765716B3CD3C}" type="presOf" srcId="{F5A6420D-603A-4DBC-81AE-1265EB2CC5A0}" destId="{1D27E079-06D5-4731-8779-831A2E6B728C}" srcOrd="0" destOrd="0" presId="urn:microsoft.com/office/officeart/2005/8/layout/venn3"/>
    <dgm:cxn modelId="{450C13B7-5DCE-4FB7-9690-0C4DE445FB8A}" type="presOf" srcId="{E750F11B-9BBE-451B-9AC2-68ADC50D1CEB}" destId="{F6C7A601-8A8D-4D2E-A780-0401F857D757}" srcOrd="0" destOrd="0" presId="urn:microsoft.com/office/officeart/2005/8/layout/venn3"/>
    <dgm:cxn modelId="{4C92B0CA-F062-4494-8950-ADB4349E7EBC}" srcId="{BE02121F-FB70-4629-A946-739A69054CF5}" destId="{D31B6811-D07B-48D0-BEA3-F27AC56129AD}" srcOrd="1" destOrd="0" parTransId="{A34A8566-27BE-45E1-9462-74B26B4C4FAC}" sibTransId="{52A3AEE2-047A-4E8B-8342-9D36994BB228}"/>
    <dgm:cxn modelId="{89223FDE-A043-4BAC-A040-B006B0A07E69}" srcId="{BE02121F-FB70-4629-A946-739A69054CF5}" destId="{E750F11B-9BBE-451B-9AC2-68ADC50D1CEB}" srcOrd="4" destOrd="0" parTransId="{026D7281-993D-4C70-B1B4-95651F2D6EC9}" sibTransId="{D71E2E25-1EC1-488A-A5E2-262139C2DB35}"/>
    <dgm:cxn modelId="{D17C07E3-7177-4BF7-8D33-BE1CF57812BB}" type="presOf" srcId="{F662F26E-8411-405E-B967-B00AF3551F65}" destId="{8E23C061-D8F1-4FEF-ABF1-38659CBBA1C9}" srcOrd="0" destOrd="0" presId="urn:microsoft.com/office/officeart/2005/8/layout/venn3"/>
    <dgm:cxn modelId="{C3F8388D-2818-46B7-AF95-BF24A3ED0E25}" type="presParOf" srcId="{3299D503-B96F-4CE4-948C-E9D610261BE8}" destId="{B3342460-F253-4A2C-A29B-3DC29F5FE467}" srcOrd="0" destOrd="0" presId="urn:microsoft.com/office/officeart/2005/8/layout/venn3"/>
    <dgm:cxn modelId="{2A2A142C-A6C7-4512-B3EF-186E9F833D42}" type="presParOf" srcId="{3299D503-B96F-4CE4-948C-E9D610261BE8}" destId="{92E1C8B0-EC0A-4B30-8516-881C71C244C7}" srcOrd="1" destOrd="0" presId="urn:microsoft.com/office/officeart/2005/8/layout/venn3"/>
    <dgm:cxn modelId="{60025CF3-121B-47EC-9B47-01F778C42B68}" type="presParOf" srcId="{3299D503-B96F-4CE4-948C-E9D610261BE8}" destId="{F9FF677F-8ED7-43AE-858C-4E009FAB78A2}" srcOrd="2" destOrd="0" presId="urn:microsoft.com/office/officeart/2005/8/layout/venn3"/>
    <dgm:cxn modelId="{D9EBA32B-A4A9-474E-84DE-32E58393D31C}" type="presParOf" srcId="{3299D503-B96F-4CE4-948C-E9D610261BE8}" destId="{3FD95839-2B3A-4D88-BFDD-29B0ABEE9B3F}" srcOrd="3" destOrd="0" presId="urn:microsoft.com/office/officeart/2005/8/layout/venn3"/>
    <dgm:cxn modelId="{CD5983C3-588B-48C0-B56F-A64507B2B4ED}" type="presParOf" srcId="{3299D503-B96F-4CE4-948C-E9D610261BE8}" destId="{1D27E079-06D5-4731-8779-831A2E6B728C}" srcOrd="4" destOrd="0" presId="urn:microsoft.com/office/officeart/2005/8/layout/venn3"/>
    <dgm:cxn modelId="{3A6C3868-6511-4DB8-9401-089D3E95E949}" type="presParOf" srcId="{3299D503-B96F-4CE4-948C-E9D610261BE8}" destId="{21C3D410-BB5E-4957-A3ED-55B9F29C7905}" srcOrd="5" destOrd="0" presId="urn:microsoft.com/office/officeart/2005/8/layout/venn3"/>
    <dgm:cxn modelId="{079FAD86-82DD-4E95-94DF-16BBF4F50CBB}" type="presParOf" srcId="{3299D503-B96F-4CE4-948C-E9D610261BE8}" destId="{9D27A1CB-E83B-415B-9B61-545C1E0BD9B7}" srcOrd="6" destOrd="0" presId="urn:microsoft.com/office/officeart/2005/8/layout/venn3"/>
    <dgm:cxn modelId="{94D816F2-F024-438A-B379-C88ED0494202}" type="presParOf" srcId="{3299D503-B96F-4CE4-948C-E9D610261BE8}" destId="{5696CAD4-C121-47B1-A687-2BB0E3F81033}" srcOrd="7" destOrd="0" presId="urn:microsoft.com/office/officeart/2005/8/layout/venn3"/>
    <dgm:cxn modelId="{C0BB5008-67D8-4CD1-8354-56FF110A19E3}" type="presParOf" srcId="{3299D503-B96F-4CE4-948C-E9D610261BE8}" destId="{F6C7A601-8A8D-4D2E-A780-0401F857D757}" srcOrd="8" destOrd="0" presId="urn:microsoft.com/office/officeart/2005/8/layout/venn3"/>
    <dgm:cxn modelId="{B24B433B-F820-4894-A51C-B92B9DBB5AF5}" type="presParOf" srcId="{3299D503-B96F-4CE4-948C-E9D610261BE8}" destId="{1B6A8616-25B8-4BFF-896A-63BC081A73E7}" srcOrd="9" destOrd="0" presId="urn:microsoft.com/office/officeart/2005/8/layout/venn3"/>
    <dgm:cxn modelId="{88E5B568-FC3E-445B-8768-3B40D5FF2D33}" type="presParOf" srcId="{3299D503-B96F-4CE4-948C-E9D610261BE8}" destId="{8E23C061-D8F1-4FEF-ABF1-38659CBBA1C9}" srcOrd="10" destOrd="0" presId="urn:microsoft.com/office/officeart/2005/8/layout/venn3"/>
  </dgm:cxnLst>
  <dgm:bg/>
  <dgm:whole/>
  <dgm:extLst>
    <a:ext uri="http://schemas.microsoft.com/office/drawing/2008/diagram">
      <dsp:dataModelExt xmlns:dsp="http://schemas.microsoft.com/office/drawing/2008/diagram" relId="rId5" minVer="http://schemas.openxmlformats.org/drawingml/2006/diagram"/>
    </a:ext>
  </dgm:extLst>
</dgm:dataModel>
</file>

<file path=xl/diagrams/drawing1.xml><?xml version="1.0" encoding="utf-8"?>
<dsp:drawing xmlns:dgm="http://schemas.openxmlformats.org/drawingml/2006/diagram" xmlns:dsp="http://schemas.microsoft.com/office/drawing/2008/diagram" xmlns:a="http://schemas.openxmlformats.org/drawingml/2006/main">
  <dsp:spTree>
    <dsp:nvGrpSpPr>
      <dsp:cNvPr id="0" name=""/>
      <dsp:cNvGrpSpPr/>
    </dsp:nvGrpSpPr>
    <dsp:grpSpPr/>
    <dsp:sp modelId="{B3342460-F253-4A2C-A29B-3DC29F5FE467}">
      <dsp:nvSpPr>
        <dsp:cNvPr id="0" name=""/>
        <dsp:cNvSpPr/>
      </dsp:nvSpPr>
      <dsp:spPr>
        <a:xfrm>
          <a:off x="2536" y="577496"/>
          <a:ext cx="1716794" cy="1716794"/>
        </a:xfrm>
        <a:prstGeom prst="ellipse">
          <a:avLst/>
        </a:prstGeom>
        <a:gradFill rotWithShape="0">
          <a:gsLst>
            <a:gs pos="0">
              <a:schemeClr val="accent3">
                <a:alpha val="50000"/>
                <a:hueOff val="0"/>
                <a:satOff val="0"/>
                <a:lumOff val="0"/>
                <a:alphaOff val="0"/>
                <a:shade val="51000"/>
                <a:satMod val="130000"/>
              </a:schemeClr>
            </a:gs>
            <a:gs pos="80000">
              <a:schemeClr val="accent3">
                <a:alpha val="50000"/>
                <a:hueOff val="0"/>
                <a:satOff val="0"/>
                <a:lumOff val="0"/>
                <a:alphaOff val="0"/>
                <a:shade val="93000"/>
                <a:satMod val="130000"/>
              </a:schemeClr>
            </a:gs>
            <a:gs pos="100000">
              <a:schemeClr val="accent3">
                <a:alpha val="50000"/>
                <a:hueOff val="0"/>
                <a:satOff val="0"/>
                <a:lumOff val="0"/>
                <a:alphaOff val="0"/>
                <a:shade val="94000"/>
                <a:satMod val="135000"/>
              </a:schemeClr>
            </a:gs>
          </a:gsLst>
          <a:lin ang="16200000" scaled="0"/>
        </a:gradFill>
        <a:ln>
          <a:noFill/>
        </a:ln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dsp:spPr>
      <dsp:style>
        <a:lnRef idx="0">
          <a:scrgbClr r="0" g="0" b="0"/>
        </a:lnRef>
        <a:fillRef idx="3">
          <a:scrgbClr r="0" g="0" b="0"/>
        </a:fillRef>
        <a:effectRef idx="3">
          <a:scrgbClr r="0" g="0" b="0"/>
        </a:effectRef>
        <a:fontRef idx="minor">
          <a:schemeClr val="tx1"/>
        </a:fontRef>
      </dsp:style>
      <dsp:txBody>
        <a:bodyPr spcFirstLastPara="0" vert="horz" wrap="square" lIns="94481" tIns="24130" rIns="94481" bIns="24130" numCol="1" spcCol="1270" anchor="ctr" anchorCtr="0">
          <a:noAutofit/>
        </a:bodyPr>
        <a:lstStyle/>
        <a:p>
          <a:pPr marL="0" lvl="0" indent="0" algn="ctr" defTabSz="8445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CO" sz="1900" kern="1200"/>
            <a:t>1. Establecer el contexto</a:t>
          </a:r>
        </a:p>
      </dsp:txBody>
      <dsp:txXfrm>
        <a:off x="253955" y="828915"/>
        <a:ext cx="1213956" cy="1213956"/>
      </dsp:txXfrm>
    </dsp:sp>
    <dsp:sp modelId="{F9FF677F-8ED7-43AE-858C-4E009FAB78A2}">
      <dsp:nvSpPr>
        <dsp:cNvPr id="0" name=""/>
        <dsp:cNvSpPr/>
      </dsp:nvSpPr>
      <dsp:spPr>
        <a:xfrm>
          <a:off x="1375972" y="577496"/>
          <a:ext cx="1716794" cy="1716794"/>
        </a:xfrm>
        <a:prstGeom prst="ellipse">
          <a:avLst/>
        </a:prstGeom>
        <a:gradFill rotWithShape="0">
          <a:gsLst>
            <a:gs pos="0">
              <a:schemeClr val="accent3">
                <a:alpha val="50000"/>
                <a:hueOff val="2250053"/>
                <a:satOff val="-3376"/>
                <a:lumOff val="-549"/>
                <a:alphaOff val="0"/>
                <a:shade val="51000"/>
                <a:satMod val="130000"/>
              </a:schemeClr>
            </a:gs>
            <a:gs pos="80000">
              <a:schemeClr val="accent3">
                <a:alpha val="50000"/>
                <a:hueOff val="2250053"/>
                <a:satOff val="-3376"/>
                <a:lumOff val="-549"/>
                <a:alphaOff val="0"/>
                <a:shade val="93000"/>
                <a:satMod val="130000"/>
              </a:schemeClr>
            </a:gs>
            <a:gs pos="100000">
              <a:schemeClr val="accent3">
                <a:alpha val="50000"/>
                <a:hueOff val="2250053"/>
                <a:satOff val="-3376"/>
                <a:lumOff val="-549"/>
                <a:alphaOff val="0"/>
                <a:shade val="94000"/>
                <a:satMod val="135000"/>
              </a:schemeClr>
            </a:gs>
          </a:gsLst>
          <a:lin ang="16200000" scaled="0"/>
        </a:gradFill>
        <a:ln>
          <a:noFill/>
        </a:ln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dsp:spPr>
      <dsp:style>
        <a:lnRef idx="0">
          <a:scrgbClr r="0" g="0" b="0"/>
        </a:lnRef>
        <a:fillRef idx="3">
          <a:scrgbClr r="0" g="0" b="0"/>
        </a:fillRef>
        <a:effectRef idx="3">
          <a:scrgbClr r="0" g="0" b="0"/>
        </a:effectRef>
        <a:fontRef idx="minor">
          <a:schemeClr val="tx1"/>
        </a:fontRef>
      </dsp:style>
      <dsp:txBody>
        <a:bodyPr spcFirstLastPara="0" vert="horz" wrap="square" lIns="94481" tIns="24130" rIns="94481" bIns="24130" numCol="1" spcCol="1270" anchor="ctr" anchorCtr="0">
          <a:noAutofit/>
        </a:bodyPr>
        <a:lstStyle/>
        <a:p>
          <a:pPr marL="0" lvl="0" indent="0" algn="ctr" defTabSz="8445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CO" sz="1900" kern="1200"/>
            <a:t>2. Identificar el riesgo</a:t>
          </a:r>
        </a:p>
      </dsp:txBody>
      <dsp:txXfrm>
        <a:off x="1627391" y="828915"/>
        <a:ext cx="1213956" cy="1213956"/>
      </dsp:txXfrm>
    </dsp:sp>
    <dsp:sp modelId="{1D27E079-06D5-4731-8779-831A2E6B728C}">
      <dsp:nvSpPr>
        <dsp:cNvPr id="0" name=""/>
        <dsp:cNvSpPr/>
      </dsp:nvSpPr>
      <dsp:spPr>
        <a:xfrm>
          <a:off x="2749408" y="577496"/>
          <a:ext cx="1716794" cy="1716794"/>
        </a:xfrm>
        <a:prstGeom prst="ellipse">
          <a:avLst/>
        </a:prstGeom>
        <a:gradFill rotWithShape="0">
          <a:gsLst>
            <a:gs pos="0">
              <a:schemeClr val="accent3">
                <a:alpha val="50000"/>
                <a:hueOff val="4500106"/>
                <a:satOff val="-6752"/>
                <a:lumOff val="-1098"/>
                <a:alphaOff val="0"/>
                <a:shade val="51000"/>
                <a:satMod val="130000"/>
              </a:schemeClr>
            </a:gs>
            <a:gs pos="80000">
              <a:schemeClr val="accent3">
                <a:alpha val="50000"/>
                <a:hueOff val="4500106"/>
                <a:satOff val="-6752"/>
                <a:lumOff val="-1098"/>
                <a:alphaOff val="0"/>
                <a:shade val="93000"/>
                <a:satMod val="130000"/>
              </a:schemeClr>
            </a:gs>
            <a:gs pos="100000">
              <a:schemeClr val="accent3">
                <a:alpha val="50000"/>
                <a:hueOff val="4500106"/>
                <a:satOff val="-6752"/>
                <a:lumOff val="-1098"/>
                <a:alphaOff val="0"/>
                <a:shade val="94000"/>
                <a:satMod val="135000"/>
              </a:schemeClr>
            </a:gs>
          </a:gsLst>
          <a:lin ang="16200000" scaled="0"/>
        </a:gradFill>
        <a:ln>
          <a:noFill/>
        </a:ln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dsp:spPr>
      <dsp:style>
        <a:lnRef idx="0">
          <a:scrgbClr r="0" g="0" b="0"/>
        </a:lnRef>
        <a:fillRef idx="3">
          <a:scrgbClr r="0" g="0" b="0"/>
        </a:fillRef>
        <a:effectRef idx="3">
          <a:scrgbClr r="0" g="0" b="0"/>
        </a:effectRef>
        <a:fontRef idx="minor">
          <a:schemeClr val="tx1"/>
        </a:fontRef>
      </dsp:style>
      <dsp:txBody>
        <a:bodyPr spcFirstLastPara="0" vert="horz" wrap="square" lIns="94481" tIns="19050" rIns="94481" bIns="19050" numCol="1" spcCol="1270" anchor="ctr" anchorCtr="0">
          <a:noAutofit/>
        </a:bodyPr>
        <a:lstStyle/>
        <a:p>
          <a:pPr marL="0" lvl="0" indent="0" algn="ctr" defTabSz="6667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CO" sz="1500" kern="1200"/>
            <a:t>2.1 Analizar la probabilidade impacto</a:t>
          </a:r>
        </a:p>
      </dsp:txBody>
      <dsp:txXfrm>
        <a:off x="3000827" y="828915"/>
        <a:ext cx="1213956" cy="1213956"/>
      </dsp:txXfrm>
    </dsp:sp>
    <dsp:sp modelId="{9D27A1CB-E83B-415B-9B61-545C1E0BD9B7}">
      <dsp:nvSpPr>
        <dsp:cNvPr id="0" name=""/>
        <dsp:cNvSpPr/>
      </dsp:nvSpPr>
      <dsp:spPr>
        <a:xfrm>
          <a:off x="4122843" y="577496"/>
          <a:ext cx="1716794" cy="1716794"/>
        </a:xfrm>
        <a:prstGeom prst="ellipse">
          <a:avLst/>
        </a:prstGeom>
        <a:gradFill rotWithShape="0">
          <a:gsLst>
            <a:gs pos="0">
              <a:schemeClr val="accent3">
                <a:alpha val="50000"/>
                <a:hueOff val="6750158"/>
                <a:satOff val="-10128"/>
                <a:lumOff val="-1647"/>
                <a:alphaOff val="0"/>
                <a:shade val="51000"/>
                <a:satMod val="130000"/>
              </a:schemeClr>
            </a:gs>
            <a:gs pos="80000">
              <a:schemeClr val="accent3">
                <a:alpha val="50000"/>
                <a:hueOff val="6750158"/>
                <a:satOff val="-10128"/>
                <a:lumOff val="-1647"/>
                <a:alphaOff val="0"/>
                <a:shade val="93000"/>
                <a:satMod val="130000"/>
              </a:schemeClr>
            </a:gs>
            <a:gs pos="100000">
              <a:schemeClr val="accent3">
                <a:alpha val="50000"/>
                <a:hueOff val="6750158"/>
                <a:satOff val="-10128"/>
                <a:lumOff val="-1647"/>
                <a:alphaOff val="0"/>
                <a:shade val="94000"/>
                <a:satMod val="135000"/>
              </a:schemeClr>
            </a:gs>
          </a:gsLst>
          <a:lin ang="16200000" scaled="0"/>
        </a:gradFill>
        <a:ln>
          <a:noFill/>
        </a:ln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dsp:spPr>
      <dsp:style>
        <a:lnRef idx="0">
          <a:scrgbClr r="0" g="0" b="0"/>
        </a:lnRef>
        <a:fillRef idx="3">
          <a:scrgbClr r="0" g="0" b="0"/>
        </a:fillRef>
        <a:effectRef idx="3">
          <a:scrgbClr r="0" g="0" b="0"/>
        </a:effectRef>
        <a:fontRef idx="minor">
          <a:schemeClr val="tx1"/>
        </a:fontRef>
      </dsp:style>
      <dsp:txBody>
        <a:bodyPr spcFirstLastPara="0" vert="horz" wrap="square" lIns="94481" tIns="24130" rIns="94481" bIns="24130" numCol="1" spcCol="1270" anchor="ctr" anchorCtr="0">
          <a:noAutofit/>
        </a:bodyPr>
        <a:lstStyle/>
        <a:p>
          <a:pPr marL="0" lvl="0" indent="0" algn="ctr" defTabSz="8445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CO" sz="1900" kern="1200"/>
            <a:t>3. Valorar Controles</a:t>
          </a:r>
        </a:p>
      </dsp:txBody>
      <dsp:txXfrm>
        <a:off x="4374262" y="828915"/>
        <a:ext cx="1213956" cy="1213956"/>
      </dsp:txXfrm>
    </dsp:sp>
    <dsp:sp modelId="{F6C7A601-8A8D-4D2E-A780-0401F857D757}">
      <dsp:nvSpPr>
        <dsp:cNvPr id="0" name=""/>
        <dsp:cNvSpPr/>
      </dsp:nvSpPr>
      <dsp:spPr>
        <a:xfrm>
          <a:off x="5496279" y="577496"/>
          <a:ext cx="1716794" cy="1716794"/>
        </a:xfrm>
        <a:prstGeom prst="ellipse">
          <a:avLst/>
        </a:prstGeom>
        <a:gradFill rotWithShape="0">
          <a:gsLst>
            <a:gs pos="0">
              <a:schemeClr val="accent3">
                <a:alpha val="50000"/>
                <a:hueOff val="9000211"/>
                <a:satOff val="-13504"/>
                <a:lumOff val="-2196"/>
                <a:alphaOff val="0"/>
                <a:shade val="51000"/>
                <a:satMod val="130000"/>
              </a:schemeClr>
            </a:gs>
            <a:gs pos="80000">
              <a:schemeClr val="accent3">
                <a:alpha val="50000"/>
                <a:hueOff val="9000211"/>
                <a:satOff val="-13504"/>
                <a:lumOff val="-2196"/>
                <a:alphaOff val="0"/>
                <a:shade val="93000"/>
                <a:satMod val="130000"/>
              </a:schemeClr>
            </a:gs>
            <a:gs pos="100000">
              <a:schemeClr val="accent3">
                <a:alpha val="50000"/>
                <a:hueOff val="9000211"/>
                <a:satOff val="-13504"/>
                <a:lumOff val="-2196"/>
                <a:alphaOff val="0"/>
                <a:shade val="94000"/>
                <a:satMod val="135000"/>
              </a:schemeClr>
            </a:gs>
          </a:gsLst>
          <a:lin ang="16200000" scaled="0"/>
        </a:gradFill>
        <a:ln>
          <a:noFill/>
        </a:ln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dsp:spPr>
      <dsp:style>
        <a:lnRef idx="0">
          <a:scrgbClr r="0" g="0" b="0"/>
        </a:lnRef>
        <a:fillRef idx="3">
          <a:scrgbClr r="0" g="0" b="0"/>
        </a:fillRef>
        <a:effectRef idx="3">
          <a:scrgbClr r="0" g="0" b="0"/>
        </a:effectRef>
        <a:fontRef idx="minor">
          <a:schemeClr val="tx1"/>
        </a:fontRef>
      </dsp:style>
      <dsp:txBody>
        <a:bodyPr spcFirstLastPara="0" vert="horz" wrap="square" lIns="94481" tIns="24130" rIns="94481" bIns="24130" numCol="1" spcCol="1270" anchor="ctr" anchorCtr="0">
          <a:noAutofit/>
        </a:bodyPr>
        <a:lstStyle/>
        <a:p>
          <a:pPr marL="0" lvl="0" indent="0" algn="ctr" defTabSz="8445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CO" sz="1900" kern="1200"/>
            <a:t>4. Definir plan de manejo</a:t>
          </a:r>
        </a:p>
      </dsp:txBody>
      <dsp:txXfrm>
        <a:off x="5747698" y="828915"/>
        <a:ext cx="1213956" cy="1213956"/>
      </dsp:txXfrm>
    </dsp:sp>
    <dsp:sp modelId="{8E23C061-D8F1-4FEF-ABF1-38659CBBA1C9}">
      <dsp:nvSpPr>
        <dsp:cNvPr id="0" name=""/>
        <dsp:cNvSpPr/>
      </dsp:nvSpPr>
      <dsp:spPr>
        <a:xfrm>
          <a:off x="6869715" y="562586"/>
          <a:ext cx="2017748" cy="1746615"/>
        </a:xfrm>
        <a:prstGeom prst="ellipse">
          <a:avLst/>
        </a:prstGeom>
        <a:gradFill rotWithShape="0">
          <a:gsLst>
            <a:gs pos="0">
              <a:schemeClr val="accent3">
                <a:alpha val="50000"/>
                <a:hueOff val="11250264"/>
                <a:satOff val="-16880"/>
                <a:lumOff val="-2745"/>
                <a:alphaOff val="0"/>
                <a:shade val="51000"/>
                <a:satMod val="130000"/>
              </a:schemeClr>
            </a:gs>
            <a:gs pos="80000">
              <a:schemeClr val="accent3">
                <a:alpha val="50000"/>
                <a:hueOff val="11250264"/>
                <a:satOff val="-16880"/>
                <a:lumOff val="-2745"/>
                <a:alphaOff val="0"/>
                <a:shade val="93000"/>
                <a:satMod val="130000"/>
              </a:schemeClr>
            </a:gs>
            <a:gs pos="100000">
              <a:schemeClr val="accent3">
                <a:alpha val="50000"/>
                <a:hueOff val="11250264"/>
                <a:satOff val="-16880"/>
                <a:lumOff val="-2745"/>
                <a:alphaOff val="0"/>
                <a:shade val="94000"/>
                <a:satMod val="135000"/>
              </a:schemeClr>
            </a:gs>
          </a:gsLst>
          <a:lin ang="16200000" scaled="0"/>
        </a:gradFill>
        <a:ln>
          <a:noFill/>
        </a:ln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dsp:spPr>
      <dsp:style>
        <a:lnRef idx="0">
          <a:scrgbClr r="0" g="0" b="0"/>
        </a:lnRef>
        <a:fillRef idx="3">
          <a:scrgbClr r="0" g="0" b="0"/>
        </a:fillRef>
        <a:effectRef idx="3">
          <a:scrgbClr r="0" g="0" b="0"/>
        </a:effectRef>
        <a:fontRef idx="minor">
          <a:schemeClr val="tx1"/>
        </a:fontRef>
      </dsp:style>
      <dsp:txBody>
        <a:bodyPr spcFirstLastPara="0" vert="horz" wrap="square" lIns="94481" tIns="22860" rIns="94481" bIns="22860" numCol="1" spcCol="1270" anchor="ctr" anchorCtr="0">
          <a:noAutofit/>
        </a:bodyPr>
        <a:lstStyle/>
        <a:p>
          <a:pPr marL="0" lvl="0" indent="0" algn="ctr" defTabSz="8001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CO" sz="1800" kern="1200"/>
            <a:t>5. Realizar monitoreo y seguimiento</a:t>
          </a:r>
        </a:p>
      </dsp:txBody>
      <dsp:txXfrm>
        <a:off x="7165207" y="818372"/>
        <a:ext cx="1426764" cy="1235043"/>
      </dsp:txXfrm>
    </dsp:sp>
  </dsp:spTree>
</dsp:drawing>
</file>

<file path=xl/diagrams/layout1.xml><?xml version="1.0" encoding="utf-8"?>
<dgm:layoutDef xmlns:dgm="http://schemas.openxmlformats.org/drawingml/2006/diagram" xmlns:a="http://schemas.openxmlformats.org/drawingml/2006/main" uniqueId="urn:microsoft.com/office/officeart/2005/8/layout/venn3">
  <dgm:title val=""/>
  <dgm:desc val=""/>
  <dgm:catLst>
    <dgm:cat type="relationship" pri="29000"/>
  </dgm:catLst>
  <dgm:sampData>
    <dgm:dataModel>
      <dgm:ptLst>
        <dgm:pt modelId="0" type="doc"/>
        <dgm:pt modelId="1">
          <dgm:prSet phldr="1"/>
        </dgm:pt>
        <dgm:pt modelId="2">
          <dgm:prSet phldr="1"/>
        </dgm:pt>
        <dgm:pt modelId="3">
          <dgm:prSet phldr="1"/>
        </dgm:pt>
        <dgm:pt modelId="4">
          <dgm:prSet phldr="1"/>
        </dgm:pt>
      </dgm:ptLst>
      <dgm:cxnLst>
        <dgm:cxn modelId="5" srcId="0" destId="1" srcOrd="0" destOrd="0"/>
        <dgm:cxn modelId="6" srcId="0" destId="2" srcOrd="1" destOrd="0"/>
        <dgm:cxn modelId="7" srcId="0" destId="3" srcOrd="2" destOrd="0"/>
        <dgm:cxn modelId="8" srcId="0" destId="4" srcOrd="3" destOrd="0"/>
      </dgm:cxnLst>
      <dgm:bg/>
      <dgm:whole/>
    </dgm:dataModel>
  </dgm:sampData>
  <dgm:styleData>
    <dgm:dataModel>
      <dgm:ptLst>
        <dgm:pt modelId="0" type="doc"/>
        <dgm:pt modelId="1"/>
        <dgm:pt modelId="2"/>
      </dgm:ptLst>
      <dgm:cxnLst>
        <dgm:cxn modelId="3" srcId="0" destId="1" srcOrd="0" destOrd="0"/>
        <dgm:cxn modelId="4" srcId="0" destId="2" srcOrd="1" destOrd="0"/>
      </dgm:cxnLst>
      <dgm:bg/>
      <dgm:whole/>
    </dgm:dataModel>
  </dgm:styleData>
  <dgm:clrData>
    <dgm:dataModel>
      <dgm:ptLst>
        <dgm:pt modelId="0" type="doc"/>
        <dgm:pt modelId="1"/>
        <dgm:pt modelId="2"/>
        <dgm:pt modelId="3"/>
        <dgm:pt modelId="4"/>
      </dgm:ptLst>
      <dgm:cxnLst>
        <dgm:cxn modelId="5" srcId="0" destId="1" srcOrd="0" destOrd="0"/>
        <dgm:cxn modelId="6" srcId="0" destId="2" srcOrd="1" destOrd="0"/>
        <dgm:cxn modelId="7" srcId="0" destId="3" srcOrd="2" destOrd="0"/>
        <dgm:cxn modelId="8" srcId="0" destId="4" srcOrd="3" destOrd="0"/>
      </dgm:cxnLst>
      <dgm:bg/>
      <dgm:whole/>
    </dgm:dataModel>
  </dgm:clrData>
  <dgm:layoutNode name="Name0">
    <dgm:varLst>
      <dgm:dir/>
      <dgm:resizeHandles val="exact"/>
    </dgm:varLst>
    <dgm:choose name="Name1">
      <dgm:if name="Name2" func="var" arg="dir" op="equ" val="norm">
        <dgm:alg type="lin">
          <dgm:param type="fallback" val="2D"/>
        </dgm:alg>
      </dgm:if>
      <dgm:else name="Name3">
        <dgm:alg type="lin">
          <dgm:param type="fallback" val="2D"/>
          <dgm:param type="linDir" val="fromR"/>
        </dgm:alg>
      </dgm:else>
    </dgm:choose>
    <dgm:shape xmlns:r="http://schemas.openxmlformats.org/officeDocument/2006/relationships" r:blip="">
      <dgm:adjLst/>
    </dgm:shape>
    <dgm:presOf/>
    <dgm:constrLst>
      <dgm:constr type="w" for="ch" ptType="node" refType="w"/>
      <dgm:constr type="h" for="ch" ptType="node" refType="w" refFor="ch" refPtType="node"/>
      <dgm:constr type="w" for="ch" forName="space" refType="w" refFor="ch" refPtType="node" fact="-0.2"/>
      <dgm:constr type="primFontSz" for="ch" ptType="node" op="equ" val="65"/>
    </dgm:constrLst>
    <dgm:ruleLst/>
    <dgm:forEach name="Name4" axis="ch" ptType="node">
      <dgm:layoutNode name="Name5" styleLbl="vennNode1">
        <dgm:varLst>
          <dgm:bulletEnabled val="1"/>
        </dgm:varLst>
        <dgm:alg type="tx">
          <dgm:param type="txAnchorVertCh" val="mid"/>
          <dgm:param type="txAnchorHorzCh" val="ctr"/>
        </dgm:alg>
        <dgm:shape xmlns:r="http://schemas.openxmlformats.org/officeDocument/2006/relationships" type="ellipse" r:blip="">
          <dgm:adjLst/>
        </dgm:shape>
        <dgm:presOf axis="desOrSelf" ptType="node"/>
        <dgm:constrLst>
          <dgm:constr type="tMarg" refType="primFontSz" fact="0.1"/>
          <dgm:constr type="bMarg" refType="primFontSz" fact="0.1"/>
          <dgm:constr type="lMarg" refType="w" fact="0.156"/>
          <dgm:constr type="rMarg" refType="w" fact="0.156"/>
        </dgm:constrLst>
        <dgm:ruleLst>
          <dgm:rule type="primFontSz" val="5" fact="NaN" max="NaN"/>
        </dgm:ruleLst>
      </dgm:layoutNode>
      <dgm:forEach name="Name6" axis="followSib" ptType="sibTrans" cnt="1">
        <dgm:layoutNode name="space">
          <dgm:alg type="sp"/>
          <dgm:shape xmlns:r="http://schemas.openxmlformats.org/officeDocument/2006/relationships" r:blip="">
            <dgm:adjLst/>
          </dgm:shape>
          <dgm:presOf/>
          <dgm:constrLst/>
          <dgm:ruleLst/>
        </dgm:layoutNode>
      </dgm:forEach>
    </dgm:forEach>
  </dgm:layoutNode>
</dgm:layoutDef>
</file>

<file path=xl/diagrams/quickStyle1.xml><?xml version="1.0" encoding="utf-8"?>
<dgm:styleDef xmlns:dgm="http://schemas.openxmlformats.org/drawingml/2006/diagram" xmlns:a="http://schemas.openxmlformats.org/drawingml/2006/main" uniqueId="urn:microsoft.com/office/officeart/2005/8/quickstyle/simple5">
  <dgm:title val=""/>
  <dgm:desc val=""/>
  <dgm:catLst>
    <dgm:cat type="simple" pri="10500"/>
  </dgm:catLst>
  <dgm:scene3d>
    <a:camera prst="orthographicFront"/>
    <a:lightRig rig="threePt" dir="t"/>
  </dgm:scene3d>
  <dgm:styleLbl name="node0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lnNode1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vennNode1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tx1"/>
      </a:fontRef>
    </dgm:style>
  </dgm:styleLbl>
  <dgm:styleLbl name="alignNode1">
    <dgm:scene3d>
      <a:camera prst="orthographicFront"/>
      <a:lightRig rig="threePt" dir="t"/>
    </dgm:scene3d>
    <dgm:sp3d/>
    <dgm:txPr/>
    <dgm:style>
      <a:lnRef idx="1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node1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node2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node3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node4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fgImgPlace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3">
        <a:scrgbClr r="0" g="0" b="0"/>
      </a:effectRef>
      <a:fontRef idx="minor"/>
    </dgm:style>
  </dgm:styleLbl>
  <dgm:styleLbl name="alignImgPlace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3">
        <a:scrgbClr r="0" g="0" b="0"/>
      </a:effectRef>
      <a:fontRef idx="minor"/>
    </dgm:style>
  </dgm:styleLbl>
  <dgm:styleLbl name="bgImgPlace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3">
        <a:scrgbClr r="0" g="0" b="0"/>
      </a:effectRef>
      <a:fontRef idx="minor"/>
    </dgm:style>
  </dgm:styleLbl>
  <dgm:styleLbl name="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f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b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sibTrans1D1">
    <dgm:scene3d>
      <a:camera prst="orthographicFront"/>
      <a:lightRig rig="threePt" dir="t"/>
    </dgm:scene3d>
    <dgm:sp3d/>
    <dgm:txPr/>
    <dgm:style>
      <a:lnRef idx="1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callout">
    <dgm:scene3d>
      <a:camera prst="orthographicFront"/>
      <a:lightRig rig="threePt" dir="t"/>
    </dgm:scene3d>
    <dgm:sp3d/>
    <dgm:txPr/>
    <dgm:style>
      <a:lnRef idx="1">
        <a:scrgbClr r="0" g="0" b="0"/>
      </a:lnRef>
      <a:fillRef idx="0">
        <a:scrgbClr r="0" g="0" b="0"/>
      </a:fillRef>
      <a:effectRef idx="1">
        <a:scrgbClr r="0" g="0" b="0"/>
      </a:effectRef>
      <a:fontRef idx="minor"/>
    </dgm:style>
  </dgm:styleLbl>
  <dgm:styleLbl name="asst0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asst1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asst2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asst3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asst4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parCh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parChTrans2D2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parChTrans2D3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parChTrans2D4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parChTrans1D1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2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3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4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fg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conFg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align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trAlign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solidFg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solidAlign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3">
        <a:scrgbClr r="0" g="0" b="0"/>
      </a:effectRef>
      <a:fontRef idx="minor"/>
    </dgm:style>
  </dgm:styleLbl>
  <dgm:styleLbl name="solidBg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3">
        <a:scrgbClr r="0" g="0" b="0"/>
      </a:effectRef>
      <a:fontRef idx="minor"/>
    </dgm:style>
  </dgm:styleLbl>
  <dgm:styleLbl name="fgAccFollowNode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alignAccFollowNode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bgAccFollowNode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fgAcc0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fgAcc2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fgAcc3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fgAcc4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dk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3">
        <a:scrgbClr r="0" g="0" b="0"/>
      </a:effectRef>
      <a:fontRef idx="minor"/>
    </dgm:style>
  </dgm:styleLbl>
  <dgm:styleLbl name="tr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/>
    </dgm:style>
  </dgm:styleLbl>
  <dgm:styleLbl name="revTx">
    <dgm:scene3d>
      <a:camera prst="orthographicFront"/>
      <a:lightRig rig="threePt" dir="t"/>
    </dgm:scene3d>
    <dgm:sp3d/>
    <dgm:txPr/>
    <dgm:style>
      <a:lnRef idx="0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</dgm:styleDef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diagramQuickStyle" Target="../diagrams/quickStyle1.xml"/><Relationship Id="rId7" Type="http://schemas.openxmlformats.org/officeDocument/2006/relationships/hyperlink" Target="#'Ident. riesgos corrupci&#243;n'!A1"/><Relationship Id="rId2" Type="http://schemas.openxmlformats.org/officeDocument/2006/relationships/diagramLayout" Target="../diagrams/layout1.xml"/><Relationship Id="rId1" Type="http://schemas.openxmlformats.org/officeDocument/2006/relationships/diagramData" Target="../diagrams/data1.xml"/><Relationship Id="rId6" Type="http://schemas.openxmlformats.org/officeDocument/2006/relationships/image" Target="../media/image1.png"/><Relationship Id="rId5" Type="http://schemas.microsoft.com/office/2007/relationships/diagramDrawing" Target="../diagrams/drawing1.xml"/><Relationship Id="rId4" Type="http://schemas.openxmlformats.org/officeDocument/2006/relationships/diagramColors" Target="../diagrams/colors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hyperlink" Target="#'0.Portada'!&#193;rea_de_impresi&#243;n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hyperlink" Target="#'0.Portada'!A1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hyperlink" Target="#'0.Portada'!&#193;rea_de_impresi&#243;n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2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hyperlink" Target="#'0.Portada'!&#193;rea_de_impresi&#243;n"/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hyperlink" Target="#'2.Identificacion_Riesgos'!A1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238124</xdr:colOff>
      <xdr:row>8</xdr:row>
      <xdr:rowOff>171450</xdr:rowOff>
    </xdr:from>
    <xdr:to>
      <xdr:col>12</xdr:col>
      <xdr:colOff>31750</xdr:colOff>
      <xdr:row>23</xdr:row>
      <xdr:rowOff>161925</xdr:rowOff>
    </xdr:to>
    <xdr:graphicFrame macro="">
      <xdr:nvGraphicFramePr>
        <xdr:cNvPr id="3" name="Diagrama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diagram">
          <dgm:relIds xmlns:dgm="http://schemas.openxmlformats.org/drawingml/2006/diagram" xmlns:r="http://schemas.openxmlformats.org/officeDocument/2006/relationships" r:dm="rId1" r:lo="rId2" r:qs="rId3" r:cs="rId4"/>
        </a:graphicData>
      </a:graphic>
    </xdr:graphicFrame>
    <xdr:clientData/>
  </xdr:twoCellAnchor>
  <xdr:twoCellAnchor editAs="oneCell">
    <xdr:from>
      <xdr:col>0</xdr:col>
      <xdr:colOff>342900</xdr:colOff>
      <xdr:row>0</xdr:row>
      <xdr:rowOff>142875</xdr:rowOff>
    </xdr:from>
    <xdr:to>
      <xdr:col>1</xdr:col>
      <xdr:colOff>638175</xdr:colOff>
      <xdr:row>6</xdr:row>
      <xdr:rowOff>141019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0E665AB5-A70B-4A2D-8DB9-3DB712AF00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342900" y="142875"/>
          <a:ext cx="1219200" cy="1141144"/>
        </a:xfrm>
        <a:prstGeom prst="rect">
          <a:avLst/>
        </a:prstGeom>
      </xdr:spPr>
    </xdr:pic>
    <xdr:clientData/>
  </xdr:twoCellAnchor>
  <xdr:twoCellAnchor>
    <xdr:from>
      <xdr:col>2</xdr:col>
      <xdr:colOff>628650</xdr:colOff>
      <xdr:row>21</xdr:row>
      <xdr:rowOff>57150</xdr:rowOff>
    </xdr:from>
    <xdr:to>
      <xdr:col>4</xdr:col>
      <xdr:colOff>523875</xdr:colOff>
      <xdr:row>23</xdr:row>
      <xdr:rowOff>180975</xdr:rowOff>
    </xdr:to>
    <xdr:sp macro="" textlink="">
      <xdr:nvSpPr>
        <xdr:cNvPr id="19" name="Rectángulo: esquinas redondeadas 18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DA1FEE47-FDDF-4EAE-A17D-13AAF1E0BFF0}"/>
            </a:ext>
          </a:extLst>
        </xdr:cNvPr>
        <xdr:cNvSpPr/>
      </xdr:nvSpPr>
      <xdr:spPr>
        <a:xfrm>
          <a:off x="2533650" y="4229100"/>
          <a:ext cx="1552575" cy="504825"/>
        </a:xfrm>
        <a:prstGeom prst="roundRect">
          <a:avLst/>
        </a:prstGeom>
      </xdr:spPr>
      <xdr:style>
        <a:lnRef idx="1">
          <a:schemeClr val="accent5"/>
        </a:lnRef>
        <a:fillRef idx="2">
          <a:schemeClr val="accent5"/>
        </a:fillRef>
        <a:effectRef idx="1">
          <a:schemeClr val="accent5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s-CO" sz="1100" b="1"/>
            <a:t>Valoración</a:t>
          </a:r>
          <a:r>
            <a:rPr lang="es-CO" sz="1100" b="1" baseline="0"/>
            <a:t> de Riesgos de Corrupción</a:t>
          </a:r>
          <a:endParaRPr lang="es-CO" sz="1100" b="1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286389</xdr:colOff>
      <xdr:row>0</xdr:row>
      <xdr:rowOff>114540</xdr:rowOff>
    </xdr:from>
    <xdr:to>
      <xdr:col>0</xdr:col>
      <xdr:colOff>1134114</xdr:colOff>
      <xdr:row>7</xdr:row>
      <xdr:rowOff>66506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6B839DFB-1B0C-4F3C-AACE-641B32253E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86389" y="114540"/>
          <a:ext cx="847725" cy="822823"/>
        </a:xfrm>
        <a:prstGeom prst="rect">
          <a:avLst/>
        </a:prstGeom>
      </xdr:spPr>
    </xdr:pic>
    <xdr:clientData/>
  </xdr:twoCellAnchor>
  <xdr:twoCellAnchor>
    <xdr:from>
      <xdr:col>21</xdr:col>
      <xdr:colOff>557892</xdr:colOff>
      <xdr:row>1</xdr:row>
      <xdr:rowOff>67234</xdr:rowOff>
    </xdr:from>
    <xdr:to>
      <xdr:col>22</xdr:col>
      <xdr:colOff>549086</xdr:colOff>
      <xdr:row>7</xdr:row>
      <xdr:rowOff>40822</xdr:rowOff>
    </xdr:to>
    <xdr:sp macro="" textlink="">
      <xdr:nvSpPr>
        <xdr:cNvPr id="4" name="Flecha: hacia la izquierda 3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A8EC73D-72B9-4720-8171-2FFFA9929673}"/>
            </a:ext>
          </a:extLst>
        </xdr:cNvPr>
        <xdr:cNvSpPr/>
      </xdr:nvSpPr>
      <xdr:spPr>
        <a:xfrm>
          <a:off x="16777606" y="216913"/>
          <a:ext cx="1215837" cy="694766"/>
        </a:xfrm>
        <a:prstGeom prst="lef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CO" sz="1100"/>
            <a:t>        PORTADA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1450901</xdr:colOff>
      <xdr:row>0</xdr:row>
      <xdr:rowOff>99680</xdr:rowOff>
    </xdr:from>
    <xdr:to>
      <xdr:col>2</xdr:col>
      <xdr:colOff>998353</xdr:colOff>
      <xdr:row>5</xdr:row>
      <xdr:rowOff>125778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986CE226-1AF0-401A-9E37-2CA52BB092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893924" y="99680"/>
          <a:ext cx="996803" cy="967522"/>
        </a:xfrm>
        <a:prstGeom prst="rect">
          <a:avLst/>
        </a:prstGeom>
      </xdr:spPr>
    </xdr:pic>
    <xdr:clientData/>
  </xdr:twoCellAnchor>
  <xdr:twoCellAnchor>
    <xdr:from>
      <xdr:col>15</xdr:col>
      <xdr:colOff>465176</xdr:colOff>
      <xdr:row>1</xdr:row>
      <xdr:rowOff>0</xdr:rowOff>
    </xdr:from>
    <xdr:to>
      <xdr:col>16</xdr:col>
      <xdr:colOff>564855</xdr:colOff>
      <xdr:row>4</xdr:row>
      <xdr:rowOff>55377</xdr:rowOff>
    </xdr:to>
    <xdr:sp macro="" textlink="">
      <xdr:nvSpPr>
        <xdr:cNvPr id="4" name="Flecha: hacia la izquierda 3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302D930-FB33-4DAD-954F-02FE945FBB64}"/>
            </a:ext>
          </a:extLst>
        </xdr:cNvPr>
        <xdr:cNvSpPr/>
      </xdr:nvSpPr>
      <xdr:spPr>
        <a:xfrm>
          <a:off x="18152879" y="188285"/>
          <a:ext cx="1151860" cy="620232"/>
        </a:xfrm>
        <a:prstGeom prst="lef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CO" sz="1100"/>
            <a:t>        PORTADA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295275</xdr:colOff>
      <xdr:row>0</xdr:row>
      <xdr:rowOff>85725</xdr:rowOff>
    </xdr:from>
    <xdr:to>
      <xdr:col>1</xdr:col>
      <xdr:colOff>1292078</xdr:colOff>
      <xdr:row>6</xdr:row>
      <xdr:rowOff>62647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97FA3AD-84D7-48DC-9423-210A030A2F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57250" y="85725"/>
          <a:ext cx="996803" cy="967522"/>
        </a:xfrm>
        <a:prstGeom prst="rect">
          <a:avLst/>
        </a:prstGeom>
      </xdr:spPr>
    </xdr:pic>
    <xdr:clientData/>
  </xdr:twoCellAnchor>
  <xdr:twoCellAnchor>
    <xdr:from>
      <xdr:col>21</xdr:col>
      <xdr:colOff>485775</xdr:colOff>
      <xdr:row>2</xdr:row>
      <xdr:rowOff>0</xdr:rowOff>
    </xdr:from>
    <xdr:to>
      <xdr:col>22</xdr:col>
      <xdr:colOff>904876</xdr:colOff>
      <xdr:row>5</xdr:row>
      <xdr:rowOff>66675</xdr:rowOff>
    </xdr:to>
    <xdr:sp macro="" textlink="">
      <xdr:nvSpPr>
        <xdr:cNvPr id="2" name="Flecha: a la derecha 1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168A98F-59CA-4B83-86B5-26ECA90D0A0B}"/>
            </a:ext>
          </a:extLst>
        </xdr:cNvPr>
        <xdr:cNvSpPr/>
      </xdr:nvSpPr>
      <xdr:spPr>
        <a:xfrm flipH="1">
          <a:off x="23355300" y="304800"/>
          <a:ext cx="990601" cy="561975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CO" sz="1100"/>
            <a:t>   Portada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20089</xdr:colOff>
      <xdr:row>61</xdr:row>
      <xdr:rowOff>107830</xdr:rowOff>
    </xdr:from>
    <xdr:to>
      <xdr:col>34</xdr:col>
      <xdr:colOff>395378</xdr:colOff>
      <xdr:row>70</xdr:row>
      <xdr:rowOff>179718</xdr:rowOff>
    </xdr:to>
    <xdr:pic>
      <xdr:nvPicPr>
        <xdr:cNvPr id="3" name="2 Imagen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69381" y="21961415"/>
          <a:ext cx="15255855" cy="3306794"/>
        </a:xfrm>
        <a:prstGeom prst="rect">
          <a:avLst/>
        </a:prstGeom>
      </xdr:spPr>
    </xdr:pic>
    <xdr:clientData/>
  </xdr:twoCellAnchor>
  <xdr:twoCellAnchor editAs="oneCell">
    <xdr:from>
      <xdr:col>2</xdr:col>
      <xdr:colOff>254000</xdr:colOff>
      <xdr:row>1</xdr:row>
      <xdr:rowOff>228600</xdr:rowOff>
    </xdr:from>
    <xdr:to>
      <xdr:col>5</xdr:col>
      <xdr:colOff>243173</xdr:colOff>
      <xdr:row>5</xdr:row>
      <xdr:rowOff>127000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D4F1B8EC-8ECD-441C-B136-5A21D4DC0C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168400" y="584200"/>
          <a:ext cx="1360773" cy="132080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1071563</xdr:colOff>
      <xdr:row>1</xdr:row>
      <xdr:rowOff>102054</xdr:rowOff>
    </xdr:from>
    <xdr:to>
      <xdr:col>2</xdr:col>
      <xdr:colOff>680358</xdr:colOff>
      <xdr:row>6</xdr:row>
      <xdr:rowOff>82829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F97E0331-423C-4E89-88F2-C8CB441079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836965" y="289152"/>
          <a:ext cx="943996" cy="916266"/>
        </a:xfrm>
        <a:prstGeom prst="rect">
          <a:avLst/>
        </a:prstGeom>
      </xdr:spPr>
    </xdr:pic>
    <xdr:clientData/>
  </xdr:twoCellAnchor>
  <xdr:twoCellAnchor>
    <xdr:from>
      <xdr:col>13</xdr:col>
      <xdr:colOff>688861</xdr:colOff>
      <xdr:row>2</xdr:row>
      <xdr:rowOff>102054</xdr:rowOff>
    </xdr:from>
    <xdr:to>
      <xdr:col>13</xdr:col>
      <xdr:colOff>1658370</xdr:colOff>
      <xdr:row>5</xdr:row>
      <xdr:rowOff>93549</xdr:rowOff>
    </xdr:to>
    <xdr:sp macro="" textlink="">
      <xdr:nvSpPr>
        <xdr:cNvPr id="3" name="Flecha: a la derecha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6A3F3B0-DD74-4E6E-A5E9-9937B7448B66}"/>
            </a:ext>
          </a:extLst>
        </xdr:cNvPr>
        <xdr:cNvSpPr/>
      </xdr:nvSpPr>
      <xdr:spPr>
        <a:xfrm flipH="1">
          <a:off x="17570223" y="476250"/>
          <a:ext cx="969509" cy="552790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CO" sz="1100"/>
            <a:t>      Portada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381000</xdr:colOff>
      <xdr:row>0</xdr:row>
      <xdr:rowOff>130968</xdr:rowOff>
    </xdr:from>
    <xdr:to>
      <xdr:col>1</xdr:col>
      <xdr:colOff>1168400</xdr:colOff>
      <xdr:row>6</xdr:row>
      <xdr:rowOff>129112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845BB6AA-984E-49DE-A4AD-400ED28D33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81000" y="130968"/>
          <a:ext cx="1216025" cy="1141144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200025</xdr:colOff>
      <xdr:row>0</xdr:row>
      <xdr:rowOff>76200</xdr:rowOff>
    </xdr:from>
    <xdr:to>
      <xdr:col>1</xdr:col>
      <xdr:colOff>209550</xdr:colOff>
      <xdr:row>0</xdr:row>
      <xdr:rowOff>647700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A4B92A38-BDE9-4E1E-A9A4-B15FF58AA0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00025" y="76200"/>
          <a:ext cx="523875" cy="571500"/>
        </a:xfrm>
        <a:prstGeom prst="rect">
          <a:avLst/>
        </a:prstGeom>
      </xdr:spPr>
    </xdr:pic>
    <xdr:clientData/>
  </xdr:twoCellAnchor>
  <xdr:twoCellAnchor>
    <xdr:from>
      <xdr:col>4</xdr:col>
      <xdr:colOff>507999</xdr:colOff>
      <xdr:row>0</xdr:row>
      <xdr:rowOff>74084</xdr:rowOff>
    </xdr:from>
    <xdr:to>
      <xdr:col>5</xdr:col>
      <xdr:colOff>624415</xdr:colOff>
      <xdr:row>0</xdr:row>
      <xdr:rowOff>550334</xdr:rowOff>
    </xdr:to>
    <xdr:sp macro="" textlink="">
      <xdr:nvSpPr>
        <xdr:cNvPr id="3" name="Flecha: a la derecha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37EA25E-F6B9-4195-881C-8181AC93B415}"/>
            </a:ext>
          </a:extLst>
        </xdr:cNvPr>
        <xdr:cNvSpPr/>
      </xdr:nvSpPr>
      <xdr:spPr>
        <a:xfrm flipH="1">
          <a:off x="12052299" y="74084"/>
          <a:ext cx="1202266" cy="476250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CO" sz="1100"/>
            <a:t>   Ident. </a:t>
          </a:r>
          <a:r>
            <a:rPr lang="es-CO" sz="1100" baseline="0"/>
            <a:t>Riesgos</a:t>
          </a:r>
          <a:endParaRPr lang="es-CO" sz="1100"/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4" Type="http://schemas.openxmlformats.org/officeDocument/2006/relationships/comments" Target="../comments2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3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Relationship Id="rId4" Type="http://schemas.openxmlformats.org/officeDocument/2006/relationships/comments" Target="../comments4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8.bin"/><Relationship Id="rId4" Type="http://schemas.openxmlformats.org/officeDocument/2006/relationships/comments" Target="../comments5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>
    <pageSetUpPr autoPageBreaks="0"/>
  </sheetPr>
  <dimension ref="A1:N58"/>
  <sheetViews>
    <sheetView tabSelected="1" view="pageBreakPreview" topLeftCell="A4" zoomScale="80" zoomScaleNormal="100" zoomScaleSheetLayoutView="80" workbookViewId="0">
      <selection activeCell="O28" sqref="O28"/>
    </sheetView>
  </sheetViews>
  <sheetFormatPr baseColWidth="10" defaultRowHeight="15" x14ac:dyDescent="0.25"/>
  <cols>
    <col min="1" max="1" width="13.85546875" customWidth="1"/>
    <col min="2" max="2" width="14.7109375" customWidth="1"/>
    <col min="4" max="4" width="13.42578125" customWidth="1"/>
    <col min="7" max="7" width="15" customWidth="1"/>
    <col min="9" max="9" width="13.42578125" customWidth="1"/>
    <col min="13" max="13" width="16.42578125" customWidth="1"/>
  </cols>
  <sheetData>
    <row r="1" spans="1:13" x14ac:dyDescent="0.25">
      <c r="A1" s="304"/>
      <c r="B1" s="305"/>
      <c r="C1" s="308" t="s">
        <v>228</v>
      </c>
      <c r="D1" s="308"/>
      <c r="E1" s="308"/>
      <c r="F1" s="308"/>
      <c r="G1" s="308"/>
      <c r="H1" s="308"/>
      <c r="I1" s="308"/>
      <c r="J1" s="308"/>
      <c r="K1" s="308"/>
      <c r="L1" s="310" t="s">
        <v>197</v>
      </c>
      <c r="M1" s="311"/>
    </row>
    <row r="2" spans="1:13" x14ac:dyDescent="0.25">
      <c r="A2" s="306"/>
      <c r="B2" s="307"/>
      <c r="C2" s="309"/>
      <c r="D2" s="309"/>
      <c r="E2" s="309"/>
      <c r="F2" s="309"/>
      <c r="G2" s="309"/>
      <c r="H2" s="309"/>
      <c r="I2" s="309"/>
      <c r="J2" s="309"/>
      <c r="K2" s="309"/>
      <c r="L2" s="312"/>
      <c r="M2" s="313"/>
    </row>
    <row r="3" spans="1:13" x14ac:dyDescent="0.25">
      <c r="A3" s="306"/>
      <c r="B3" s="307"/>
      <c r="C3" s="309"/>
      <c r="D3" s="309"/>
      <c r="E3" s="309"/>
      <c r="F3" s="309"/>
      <c r="G3" s="309"/>
      <c r="H3" s="309"/>
      <c r="I3" s="309"/>
      <c r="J3" s="309"/>
      <c r="K3" s="309"/>
      <c r="L3" s="312"/>
      <c r="M3" s="313"/>
    </row>
    <row r="4" spans="1:13" x14ac:dyDescent="0.25">
      <c r="A4" s="306"/>
      <c r="B4" s="307"/>
      <c r="C4" s="309"/>
      <c r="D4" s="309"/>
      <c r="E4" s="309"/>
      <c r="F4" s="309"/>
      <c r="G4" s="309"/>
      <c r="H4" s="309"/>
      <c r="I4" s="309"/>
      <c r="J4" s="309"/>
      <c r="K4" s="309"/>
      <c r="L4" s="312"/>
      <c r="M4" s="313"/>
    </row>
    <row r="5" spans="1:13" ht="15" customHeight="1" x14ac:dyDescent="0.25">
      <c r="A5" s="306"/>
      <c r="B5" s="307"/>
      <c r="C5" s="309"/>
      <c r="D5" s="309"/>
      <c r="E5" s="309"/>
      <c r="F5" s="309"/>
      <c r="G5" s="309"/>
      <c r="H5" s="309"/>
      <c r="I5" s="309"/>
      <c r="J5" s="309"/>
      <c r="K5" s="309"/>
      <c r="L5" s="314" t="s">
        <v>229</v>
      </c>
      <c r="M5" s="315" t="s">
        <v>230</v>
      </c>
    </row>
    <row r="6" spans="1:13" x14ac:dyDescent="0.25">
      <c r="A6" s="306"/>
      <c r="B6" s="307"/>
      <c r="C6" s="309"/>
      <c r="D6" s="309"/>
      <c r="E6" s="309"/>
      <c r="F6" s="309"/>
      <c r="G6" s="309"/>
      <c r="H6" s="309"/>
      <c r="I6" s="309"/>
      <c r="J6" s="309"/>
      <c r="K6" s="309"/>
      <c r="L6" s="314"/>
      <c r="M6" s="315"/>
    </row>
    <row r="7" spans="1:13" ht="22.5" customHeight="1" x14ac:dyDescent="0.25">
      <c r="A7" s="306"/>
      <c r="B7" s="307"/>
      <c r="C7" s="309"/>
      <c r="D7" s="309"/>
      <c r="E7" s="309"/>
      <c r="F7" s="309"/>
      <c r="G7" s="309"/>
      <c r="H7" s="309"/>
      <c r="I7" s="309"/>
      <c r="J7" s="309"/>
      <c r="K7" s="309"/>
      <c r="L7" s="166" t="s">
        <v>231</v>
      </c>
      <c r="M7" s="167">
        <v>3</v>
      </c>
    </row>
    <row r="8" spans="1:13" ht="19.5" customHeight="1" x14ac:dyDescent="0.25">
      <c r="A8" s="306"/>
      <c r="B8" s="307"/>
      <c r="C8" s="309"/>
      <c r="D8" s="309"/>
      <c r="E8" s="309"/>
      <c r="F8" s="309"/>
      <c r="G8" s="309"/>
      <c r="H8" s="309"/>
      <c r="I8" s="309"/>
      <c r="J8" s="309"/>
      <c r="K8" s="309"/>
      <c r="L8" s="166" t="s">
        <v>232</v>
      </c>
      <c r="M8" s="169">
        <v>43783</v>
      </c>
    </row>
    <row r="9" spans="1:13" x14ac:dyDescent="0.25">
      <c r="A9" s="316" t="s">
        <v>237</v>
      </c>
      <c r="B9" s="298" t="s">
        <v>415</v>
      </c>
      <c r="C9" s="299"/>
      <c r="D9" s="299"/>
      <c r="E9" s="302" t="s">
        <v>238</v>
      </c>
      <c r="F9" s="302"/>
      <c r="G9" s="303" t="s">
        <v>423</v>
      </c>
      <c r="H9" s="303"/>
      <c r="I9" s="303"/>
      <c r="J9" s="302" t="s">
        <v>445</v>
      </c>
      <c r="K9" s="302"/>
      <c r="L9" s="296" t="s">
        <v>464</v>
      </c>
      <c r="M9" s="297"/>
    </row>
    <row r="10" spans="1:13" s="3" customFormat="1" x14ac:dyDescent="0.25">
      <c r="A10" s="317"/>
      <c r="B10" s="300"/>
      <c r="C10" s="301"/>
      <c r="D10" s="301"/>
      <c r="E10" s="302"/>
      <c r="F10" s="302"/>
      <c r="G10" s="303"/>
      <c r="H10" s="303"/>
      <c r="I10" s="303"/>
      <c r="J10" s="302"/>
      <c r="K10" s="302"/>
      <c r="L10" s="296"/>
      <c r="M10" s="297"/>
    </row>
    <row r="11" spans="1:13" s="3" customFormat="1" x14ac:dyDescent="0.25">
      <c r="A11" s="37"/>
      <c r="B11" s="36"/>
      <c r="C11" s="36"/>
      <c r="D11" s="36"/>
      <c r="E11" s="36"/>
      <c r="F11" s="36"/>
      <c r="G11" s="36"/>
      <c r="H11" s="36"/>
      <c r="I11" s="36"/>
      <c r="J11" s="36"/>
      <c r="K11" s="36"/>
      <c r="L11" s="36"/>
      <c r="M11" s="38"/>
    </row>
    <row r="12" spans="1:13" s="3" customFormat="1" x14ac:dyDescent="0.25">
      <c r="A12" s="37"/>
      <c r="B12" s="36"/>
      <c r="C12" s="36"/>
      <c r="D12" s="36"/>
      <c r="E12" s="36"/>
      <c r="F12" s="36"/>
      <c r="G12" s="36"/>
      <c r="H12" s="36"/>
      <c r="I12" s="36"/>
      <c r="J12" s="36"/>
      <c r="K12" s="36"/>
      <c r="L12" s="36"/>
      <c r="M12" s="38"/>
    </row>
    <row r="13" spans="1:13" x14ac:dyDescent="0.25">
      <c r="A13" s="37"/>
      <c r="B13" s="36"/>
      <c r="C13" s="36"/>
      <c r="D13" s="36"/>
      <c r="E13" s="36"/>
      <c r="F13" s="36"/>
      <c r="G13" s="36"/>
      <c r="H13" s="36"/>
      <c r="I13" s="36"/>
      <c r="J13" s="36"/>
      <c r="K13" s="36"/>
      <c r="L13" s="36"/>
      <c r="M13" s="38"/>
    </row>
    <row r="14" spans="1:13" ht="15" customHeight="1" x14ac:dyDescent="0.25">
      <c r="A14" s="37"/>
      <c r="B14" s="36"/>
      <c r="C14" s="36"/>
      <c r="D14" s="36"/>
      <c r="E14" s="36"/>
      <c r="F14" s="36"/>
      <c r="G14" s="36"/>
      <c r="H14" s="36"/>
      <c r="I14" s="36"/>
      <c r="J14" s="36"/>
      <c r="K14" s="36"/>
      <c r="L14" s="36"/>
      <c r="M14" s="38"/>
    </row>
    <row r="15" spans="1:13" ht="16.5" customHeight="1" x14ac:dyDescent="0.25">
      <c r="A15" s="37"/>
      <c r="B15" s="36"/>
      <c r="C15" s="36"/>
      <c r="D15" s="36"/>
      <c r="E15" s="36"/>
      <c r="F15" s="36"/>
      <c r="G15" s="36"/>
      <c r="H15" s="36"/>
      <c r="I15" s="36"/>
      <c r="J15" s="36"/>
      <c r="K15" s="36"/>
      <c r="L15" s="36"/>
      <c r="M15" s="38"/>
    </row>
    <row r="16" spans="1:13" x14ac:dyDescent="0.25">
      <c r="A16" s="37"/>
      <c r="B16" s="36"/>
      <c r="C16" s="36"/>
      <c r="D16" s="36"/>
      <c r="E16" s="36"/>
      <c r="F16" s="36"/>
      <c r="G16" s="36"/>
      <c r="H16" s="36"/>
      <c r="I16" s="36"/>
      <c r="J16" s="36"/>
      <c r="K16" s="36"/>
      <c r="L16" s="36"/>
      <c r="M16" s="38"/>
    </row>
    <row r="17" spans="1:13" x14ac:dyDescent="0.25">
      <c r="A17" s="37"/>
      <c r="B17" s="36"/>
      <c r="C17" s="36"/>
      <c r="D17" s="36"/>
      <c r="E17" s="36"/>
      <c r="F17" s="36"/>
      <c r="G17" s="36"/>
      <c r="H17" s="36"/>
      <c r="I17" s="36"/>
      <c r="J17" s="36"/>
      <c r="K17" s="36"/>
      <c r="L17" s="36"/>
      <c r="M17" s="38"/>
    </row>
    <row r="18" spans="1:13" x14ac:dyDescent="0.25">
      <c r="A18" s="37"/>
      <c r="B18" s="36"/>
      <c r="C18" s="36"/>
      <c r="D18" s="36"/>
      <c r="E18" s="36"/>
      <c r="F18" s="36"/>
      <c r="G18" s="36"/>
      <c r="H18" s="36"/>
      <c r="I18" s="36"/>
      <c r="J18" s="36"/>
      <c r="K18" s="36"/>
      <c r="L18" s="36"/>
      <c r="M18" s="38"/>
    </row>
    <row r="19" spans="1:13" x14ac:dyDescent="0.25">
      <c r="A19" s="37"/>
      <c r="B19" s="36"/>
      <c r="C19" s="36"/>
      <c r="D19" s="36"/>
      <c r="E19" s="36"/>
      <c r="F19" s="36"/>
      <c r="G19" s="36"/>
      <c r="H19" s="36"/>
      <c r="I19" s="36"/>
      <c r="J19" s="36"/>
      <c r="K19" s="36"/>
      <c r="L19" s="36"/>
      <c r="M19" s="38"/>
    </row>
    <row r="20" spans="1:13" x14ac:dyDescent="0.25">
      <c r="A20" s="37"/>
      <c r="B20" s="36"/>
      <c r="C20" s="36"/>
      <c r="D20" s="36"/>
      <c r="E20" s="36"/>
      <c r="F20" s="36"/>
      <c r="G20" s="36"/>
      <c r="H20" s="36"/>
      <c r="I20" s="36"/>
      <c r="J20" s="36"/>
      <c r="K20" s="36"/>
      <c r="L20" s="36"/>
      <c r="M20" s="38"/>
    </row>
    <row r="21" spans="1:13" x14ac:dyDescent="0.25">
      <c r="A21" s="37"/>
      <c r="B21" s="36"/>
      <c r="C21" s="36"/>
      <c r="D21" s="36"/>
      <c r="E21" s="36"/>
      <c r="F21" s="36"/>
      <c r="G21" s="36"/>
      <c r="H21" s="36"/>
      <c r="I21" s="36"/>
      <c r="J21" s="36"/>
      <c r="K21" s="36"/>
      <c r="L21" s="36"/>
      <c r="M21" s="38"/>
    </row>
    <row r="22" spans="1:13" x14ac:dyDescent="0.25">
      <c r="A22" s="37"/>
      <c r="B22" s="36"/>
      <c r="C22" s="36"/>
      <c r="D22" s="36"/>
      <c r="E22" s="36"/>
      <c r="F22" s="36"/>
      <c r="G22" s="36"/>
      <c r="H22" s="36"/>
      <c r="I22" s="36"/>
      <c r="J22" s="36"/>
      <c r="K22" s="36"/>
      <c r="L22" s="36"/>
      <c r="M22" s="38"/>
    </row>
    <row r="23" spans="1:13" x14ac:dyDescent="0.25">
      <c r="A23" s="37"/>
      <c r="B23" s="36"/>
      <c r="C23" s="36"/>
      <c r="D23" s="36"/>
      <c r="E23" s="36"/>
      <c r="F23" s="36"/>
      <c r="G23" s="36"/>
      <c r="H23" s="36"/>
      <c r="I23" s="36"/>
      <c r="J23" s="36"/>
      <c r="K23" s="36"/>
      <c r="L23" s="36"/>
      <c r="M23" s="38"/>
    </row>
    <row r="24" spans="1:13" x14ac:dyDescent="0.25">
      <c r="A24" s="37"/>
      <c r="B24" s="36"/>
      <c r="C24" s="36"/>
      <c r="D24" s="36"/>
      <c r="E24" s="36"/>
      <c r="F24" s="36"/>
      <c r="G24" s="36"/>
      <c r="H24" s="36"/>
      <c r="I24" s="36"/>
      <c r="J24" s="36"/>
      <c r="K24" s="36"/>
      <c r="L24" s="36"/>
      <c r="M24" s="38"/>
    </row>
    <row r="25" spans="1:13" x14ac:dyDescent="0.25">
      <c r="A25" s="37"/>
      <c r="B25" s="36"/>
      <c r="C25" s="36"/>
      <c r="D25" s="36"/>
      <c r="E25" s="36"/>
      <c r="F25" s="36"/>
      <c r="G25" s="36"/>
      <c r="H25" s="36"/>
      <c r="I25" s="36"/>
      <c r="J25" s="36"/>
      <c r="K25" s="36"/>
      <c r="L25" s="36"/>
      <c r="M25" s="38"/>
    </row>
    <row r="26" spans="1:13" x14ac:dyDescent="0.25">
      <c r="A26" s="154" t="s">
        <v>215</v>
      </c>
      <c r="B26" s="165" t="s">
        <v>216</v>
      </c>
      <c r="C26" s="321" t="s">
        <v>233</v>
      </c>
      <c r="D26" s="321"/>
      <c r="E26" s="321"/>
      <c r="F26" s="321"/>
      <c r="G26" s="321"/>
      <c r="H26" s="321"/>
      <c r="I26" s="321"/>
      <c r="J26" s="321"/>
      <c r="K26" s="321"/>
      <c r="L26" s="321"/>
      <c r="M26" s="322"/>
    </row>
    <row r="27" spans="1:13" ht="38.25" customHeight="1" x14ac:dyDescent="0.25">
      <c r="A27" s="323">
        <v>1</v>
      </c>
      <c r="B27" s="168" t="s">
        <v>450</v>
      </c>
      <c r="C27" s="325" t="s">
        <v>234</v>
      </c>
      <c r="D27" s="325"/>
      <c r="E27" s="325"/>
      <c r="F27" s="325"/>
      <c r="G27" s="325"/>
      <c r="H27" s="325"/>
      <c r="I27" s="325"/>
      <c r="J27" s="325"/>
      <c r="K27" s="325"/>
      <c r="L27" s="325"/>
      <c r="M27" s="326"/>
    </row>
    <row r="28" spans="1:13" ht="31.5" customHeight="1" x14ac:dyDescent="0.25">
      <c r="A28" s="324"/>
      <c r="B28" s="168" t="s">
        <v>235</v>
      </c>
      <c r="C28" s="325" t="s">
        <v>236</v>
      </c>
      <c r="D28" s="325"/>
      <c r="E28" s="325"/>
      <c r="F28" s="325"/>
      <c r="G28" s="325"/>
      <c r="H28" s="325"/>
      <c r="I28" s="325"/>
      <c r="J28" s="325"/>
      <c r="K28" s="325"/>
      <c r="L28" s="325"/>
      <c r="M28" s="326"/>
    </row>
    <row r="29" spans="1:13" s="3" customFormat="1" ht="41.25" customHeight="1" x14ac:dyDescent="0.25">
      <c r="A29" s="232">
        <v>2</v>
      </c>
      <c r="B29" s="289" t="s">
        <v>449</v>
      </c>
      <c r="C29" s="293" t="s">
        <v>382</v>
      </c>
      <c r="D29" s="294"/>
      <c r="E29" s="294"/>
      <c r="F29" s="294"/>
      <c r="G29" s="294"/>
      <c r="H29" s="294"/>
      <c r="I29" s="294"/>
      <c r="J29" s="294"/>
      <c r="K29" s="294"/>
      <c r="L29" s="294"/>
      <c r="M29" s="295"/>
    </row>
    <row r="30" spans="1:13" s="3" customFormat="1" ht="41.25" customHeight="1" x14ac:dyDescent="0.25">
      <c r="A30" s="232">
        <v>3</v>
      </c>
      <c r="B30" s="289" t="s">
        <v>448</v>
      </c>
      <c r="C30" s="293" t="s">
        <v>451</v>
      </c>
      <c r="D30" s="294"/>
      <c r="E30" s="294"/>
      <c r="F30" s="294"/>
      <c r="G30" s="294"/>
      <c r="H30" s="294"/>
      <c r="I30" s="294"/>
      <c r="J30" s="294"/>
      <c r="K30" s="294"/>
      <c r="L30" s="294"/>
      <c r="M30" s="295"/>
    </row>
    <row r="31" spans="1:13" s="3" customFormat="1" ht="36.75" customHeight="1" x14ac:dyDescent="0.25">
      <c r="A31" s="232">
        <v>4</v>
      </c>
      <c r="B31" s="289" t="s">
        <v>447</v>
      </c>
      <c r="C31" s="293" t="s">
        <v>438</v>
      </c>
      <c r="D31" s="294"/>
      <c r="E31" s="294"/>
      <c r="F31" s="294"/>
      <c r="G31" s="294"/>
      <c r="H31" s="294"/>
      <c r="I31" s="294"/>
      <c r="J31" s="294"/>
      <c r="K31" s="294"/>
      <c r="L31" s="294"/>
      <c r="M31" s="295"/>
    </row>
    <row r="32" spans="1:13" s="3" customFormat="1" ht="56.25" customHeight="1" x14ac:dyDescent="0.25">
      <c r="A32" s="232">
        <v>5</v>
      </c>
      <c r="B32" s="289" t="s">
        <v>462</v>
      </c>
      <c r="C32" s="293" t="s">
        <v>463</v>
      </c>
      <c r="D32" s="294"/>
      <c r="E32" s="294"/>
      <c r="F32" s="294"/>
      <c r="G32" s="294"/>
      <c r="H32" s="294"/>
      <c r="I32" s="294"/>
      <c r="J32" s="294"/>
      <c r="K32" s="294"/>
      <c r="L32" s="294"/>
      <c r="M32" s="295"/>
    </row>
    <row r="33" spans="1:14" s="3" customFormat="1" x14ac:dyDescent="0.25">
      <c r="A33" s="37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8"/>
    </row>
    <row r="34" spans="1:14" x14ac:dyDescent="0.25">
      <c r="A34" s="37"/>
      <c r="B34" s="36"/>
      <c r="C34" s="36"/>
      <c r="D34" s="36"/>
      <c r="E34" s="36"/>
      <c r="F34" s="151"/>
      <c r="G34" s="36"/>
      <c r="H34" s="36"/>
      <c r="I34" s="36"/>
      <c r="J34" s="36"/>
      <c r="K34" s="36"/>
      <c r="L34" s="36"/>
      <c r="M34" s="38"/>
    </row>
    <row r="35" spans="1:14" x14ac:dyDescent="0.25">
      <c r="A35" s="150" t="s">
        <v>217</v>
      </c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8"/>
    </row>
    <row r="36" spans="1:14" x14ac:dyDescent="0.25">
      <c r="A36" s="150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8"/>
    </row>
    <row r="37" spans="1:14" x14ac:dyDescent="0.25">
      <c r="A37" s="152"/>
      <c r="B37" s="148" t="s">
        <v>218</v>
      </c>
      <c r="C37" s="318"/>
      <c r="D37" s="319"/>
      <c r="E37" s="319"/>
      <c r="F37" s="320"/>
      <c r="G37" s="148" t="s">
        <v>219</v>
      </c>
      <c r="H37" s="318"/>
      <c r="I37" s="319"/>
      <c r="J37" s="319"/>
      <c r="K37" s="320"/>
      <c r="L37" s="36"/>
      <c r="M37" s="38"/>
    </row>
    <row r="38" spans="1:14" x14ac:dyDescent="0.25">
      <c r="A38" s="153"/>
      <c r="B38" s="147" t="s">
        <v>220</v>
      </c>
      <c r="C38" s="318" t="s">
        <v>417</v>
      </c>
      <c r="D38" s="319"/>
      <c r="E38" s="319"/>
      <c r="F38" s="320"/>
      <c r="G38" s="147" t="s">
        <v>220</v>
      </c>
      <c r="H38" s="318" t="s">
        <v>416</v>
      </c>
      <c r="I38" s="319"/>
      <c r="J38" s="319"/>
      <c r="K38" s="320"/>
      <c r="L38" s="36"/>
      <c r="M38" s="38"/>
    </row>
    <row r="39" spans="1:14" x14ac:dyDescent="0.25">
      <c r="A39" s="153"/>
      <c r="B39" s="146" t="s">
        <v>221</v>
      </c>
      <c r="C39" s="318" t="s">
        <v>418</v>
      </c>
      <c r="D39" s="319"/>
      <c r="E39" s="319"/>
      <c r="F39" s="320"/>
      <c r="G39" s="146" t="s">
        <v>221</v>
      </c>
      <c r="H39" s="318" t="s">
        <v>419</v>
      </c>
      <c r="I39" s="319"/>
      <c r="J39" s="319"/>
      <c r="K39" s="320"/>
      <c r="L39" s="36"/>
      <c r="M39" s="38"/>
    </row>
    <row r="40" spans="1:14" x14ac:dyDescent="0.25">
      <c r="A40" s="153"/>
      <c r="B40" s="146" t="s">
        <v>129</v>
      </c>
      <c r="C40" s="318" t="s">
        <v>280</v>
      </c>
      <c r="D40" s="319"/>
      <c r="E40" s="319"/>
      <c r="F40" s="320"/>
      <c r="G40" s="146" t="s">
        <v>129</v>
      </c>
      <c r="H40" s="318" t="s">
        <v>280</v>
      </c>
      <c r="I40" s="319"/>
      <c r="J40" s="319"/>
      <c r="K40" s="320"/>
      <c r="L40" s="36"/>
      <c r="M40" s="38"/>
      <c r="N40" s="35"/>
    </row>
    <row r="41" spans="1:14" x14ac:dyDescent="0.25">
      <c r="A41" s="37"/>
      <c r="B41" s="146" t="s">
        <v>222</v>
      </c>
      <c r="C41" s="318" t="s">
        <v>437</v>
      </c>
      <c r="D41" s="319"/>
      <c r="E41" s="319"/>
      <c r="F41" s="320"/>
      <c r="G41" s="146" t="s">
        <v>222</v>
      </c>
      <c r="H41" s="318" t="s">
        <v>437</v>
      </c>
      <c r="I41" s="319"/>
      <c r="J41" s="319"/>
      <c r="K41" s="320"/>
      <c r="L41" s="36"/>
      <c r="M41" s="38"/>
      <c r="N41" s="35"/>
    </row>
    <row r="42" spans="1:14" s="3" customFormat="1" ht="15.75" thickBot="1" x14ac:dyDescent="0.3">
      <c r="A42" s="39"/>
      <c r="B42" s="40"/>
      <c r="C42" s="40"/>
      <c r="D42" s="40"/>
      <c r="E42" s="40"/>
      <c r="F42" s="40"/>
      <c r="G42" s="40"/>
      <c r="H42" s="40"/>
      <c r="I42" s="40"/>
      <c r="J42" s="40"/>
      <c r="K42" s="40"/>
      <c r="L42" s="40"/>
      <c r="M42" s="41"/>
      <c r="N42" s="35"/>
    </row>
    <row r="43" spans="1:14" ht="1.5" customHeight="1" x14ac:dyDescent="0.25">
      <c r="A43" s="35"/>
      <c r="B43" s="35"/>
      <c r="C43" s="35"/>
      <c r="D43" s="35"/>
      <c r="E43" s="35"/>
      <c r="F43" s="35"/>
      <c r="G43" s="35"/>
      <c r="H43" s="35"/>
      <c r="I43" s="35"/>
      <c r="J43" s="35"/>
      <c r="K43" s="35"/>
      <c r="L43" s="35"/>
      <c r="M43" s="35"/>
      <c r="N43" s="35"/>
    </row>
    <row r="44" spans="1:14" x14ac:dyDescent="0.25">
      <c r="A44" s="35"/>
      <c r="B44" s="35"/>
      <c r="C44" s="35"/>
      <c r="D44" s="35"/>
      <c r="E44" s="35"/>
      <c r="F44" s="35"/>
      <c r="G44" s="35"/>
      <c r="H44" s="35"/>
      <c r="I44" s="35"/>
      <c r="J44" s="35"/>
      <c r="K44" s="35"/>
      <c r="L44" s="35"/>
      <c r="M44" s="35"/>
      <c r="N44" s="35"/>
    </row>
    <row r="45" spans="1:14" x14ac:dyDescent="0.25">
      <c r="A45" s="35"/>
      <c r="B45" s="35"/>
      <c r="C45" s="35"/>
      <c r="D45" s="35"/>
      <c r="E45" s="35"/>
      <c r="F45" s="35"/>
      <c r="G45" s="35"/>
      <c r="H45" s="35"/>
      <c r="I45" s="35"/>
      <c r="J45" s="35"/>
      <c r="K45" s="35"/>
      <c r="L45" s="35"/>
      <c r="M45" s="35"/>
      <c r="N45" s="35"/>
    </row>
    <row r="46" spans="1:14" x14ac:dyDescent="0.25">
      <c r="A46" s="35"/>
      <c r="B46" s="35"/>
      <c r="C46" s="35"/>
      <c r="D46" s="35"/>
      <c r="E46" s="35"/>
      <c r="F46" s="35"/>
      <c r="G46" s="35"/>
      <c r="H46" s="35"/>
      <c r="I46" s="35"/>
      <c r="J46" s="35"/>
      <c r="K46" s="35"/>
      <c r="L46" s="35"/>
      <c r="M46" s="35"/>
      <c r="N46" s="35"/>
    </row>
    <row r="47" spans="1:14" x14ac:dyDescent="0.25">
      <c r="A47" s="35"/>
      <c r="B47" s="35"/>
      <c r="C47" s="35"/>
      <c r="D47" s="35"/>
      <c r="E47" s="35"/>
      <c r="F47" s="35"/>
      <c r="G47" s="35"/>
      <c r="H47" s="35"/>
      <c r="I47" s="35"/>
      <c r="J47" s="35"/>
      <c r="K47" s="35"/>
      <c r="L47" s="35"/>
      <c r="M47" s="35"/>
      <c r="N47" s="35"/>
    </row>
    <row r="48" spans="1:14" x14ac:dyDescent="0.25">
      <c r="L48" s="35"/>
      <c r="M48" s="35"/>
      <c r="N48" s="35"/>
    </row>
    <row r="49" spans="12:14" x14ac:dyDescent="0.25">
      <c r="L49" s="35"/>
      <c r="M49" s="35"/>
      <c r="N49" s="35"/>
    </row>
    <row r="50" spans="12:14" x14ac:dyDescent="0.25">
      <c r="L50" s="35"/>
      <c r="M50" s="35"/>
      <c r="N50" s="35"/>
    </row>
    <row r="51" spans="12:14" x14ac:dyDescent="0.25">
      <c r="L51" s="35"/>
      <c r="M51" s="35"/>
      <c r="N51" s="35"/>
    </row>
    <row r="52" spans="12:14" x14ac:dyDescent="0.25">
      <c r="L52" s="35"/>
      <c r="M52" s="35"/>
      <c r="N52" s="35"/>
    </row>
    <row r="53" spans="12:14" x14ac:dyDescent="0.25">
      <c r="N53" s="35"/>
    </row>
    <row r="54" spans="12:14" x14ac:dyDescent="0.25">
      <c r="N54" s="35"/>
    </row>
    <row r="55" spans="12:14" x14ac:dyDescent="0.25">
      <c r="N55" s="35"/>
    </row>
    <row r="56" spans="12:14" x14ac:dyDescent="0.25">
      <c r="N56" s="35"/>
    </row>
    <row r="57" spans="12:14" x14ac:dyDescent="0.25">
      <c r="N57" s="35"/>
    </row>
    <row r="58" spans="12:14" x14ac:dyDescent="0.25">
      <c r="N58" s="35"/>
    </row>
  </sheetData>
  <mergeCells count="29">
    <mergeCell ref="C32:M32"/>
    <mergeCell ref="A9:A10"/>
    <mergeCell ref="C41:F41"/>
    <mergeCell ref="H38:K38"/>
    <mergeCell ref="H39:K39"/>
    <mergeCell ref="H40:K40"/>
    <mergeCell ref="H41:K41"/>
    <mergeCell ref="C37:F37"/>
    <mergeCell ref="H37:K37"/>
    <mergeCell ref="C38:F38"/>
    <mergeCell ref="C39:F39"/>
    <mergeCell ref="C40:F40"/>
    <mergeCell ref="C26:M26"/>
    <mergeCell ref="A27:A28"/>
    <mergeCell ref="C27:M27"/>
    <mergeCell ref="C28:M28"/>
    <mergeCell ref="C31:M31"/>
    <mergeCell ref="A1:B8"/>
    <mergeCell ref="C1:K8"/>
    <mergeCell ref="L1:M4"/>
    <mergeCell ref="L5:L6"/>
    <mergeCell ref="M5:M6"/>
    <mergeCell ref="C29:M29"/>
    <mergeCell ref="C30:M30"/>
    <mergeCell ref="L9:M10"/>
    <mergeCell ref="B9:D10"/>
    <mergeCell ref="E9:F10"/>
    <mergeCell ref="G9:I10"/>
    <mergeCell ref="J9:K10"/>
  </mergeCells>
  <pageMargins left="0.7" right="0.7" top="0.75" bottom="0.75" header="0.3" footer="0.3"/>
  <pageSetup paperSize="9" scale="5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1:AA66"/>
  <sheetViews>
    <sheetView view="pageBreakPreview" zoomScale="60" zoomScaleNormal="85" workbookViewId="0">
      <selection activeCell="J32" sqref="J32:J35"/>
    </sheetView>
  </sheetViews>
  <sheetFormatPr baseColWidth="10" defaultColWidth="11.42578125" defaultRowHeight="15" x14ac:dyDescent="0.25"/>
  <cols>
    <col min="1" max="1" width="18.85546875" style="3" customWidth="1"/>
    <col min="2" max="4" width="11.42578125" style="3"/>
    <col min="5" max="5" width="7.42578125" style="3" customWidth="1"/>
    <col min="6" max="9" width="11.42578125" style="3"/>
    <col min="10" max="10" width="20.28515625" style="3" customWidth="1"/>
    <col min="11" max="12" width="11.42578125" style="3"/>
    <col min="13" max="13" width="12.140625" style="3" customWidth="1"/>
    <col min="14" max="14" width="6.85546875" style="3" customWidth="1"/>
    <col min="15" max="16" width="5.85546875" style="3" customWidth="1"/>
    <col min="17" max="18" width="11.42578125" style="3"/>
    <col min="19" max="19" width="17.28515625" style="3" customWidth="1"/>
    <col min="20" max="21" width="11.42578125" style="3"/>
    <col min="22" max="22" width="17" style="3" customWidth="1"/>
    <col min="23" max="23" width="10" style="3" customWidth="1"/>
    <col min="24" max="24" width="9" style="3" customWidth="1"/>
    <col min="25" max="16384" width="11.42578125" style="3"/>
  </cols>
  <sheetData>
    <row r="1" spans="1:27" s="1" customFormat="1" ht="12" customHeight="1" x14ac:dyDescent="0.25">
      <c r="A1" s="407"/>
      <c r="B1" s="410" t="s">
        <v>223</v>
      </c>
      <c r="C1" s="411"/>
      <c r="D1" s="411"/>
      <c r="E1" s="411"/>
      <c r="F1" s="411"/>
      <c r="G1" s="411"/>
      <c r="H1" s="411"/>
      <c r="I1" s="411"/>
      <c r="J1" s="411"/>
      <c r="K1" s="411"/>
      <c r="L1" s="411"/>
      <c r="M1" s="411"/>
      <c r="N1" s="411"/>
      <c r="O1" s="411"/>
      <c r="P1" s="411"/>
      <c r="Q1" s="411"/>
      <c r="R1" s="411"/>
      <c r="S1" s="411"/>
      <c r="T1" s="411"/>
      <c r="U1" s="411"/>
      <c r="V1" s="411"/>
      <c r="W1" s="412"/>
      <c r="X1" s="380" t="s">
        <v>197</v>
      </c>
      <c r="Y1" s="381"/>
      <c r="Z1" s="381"/>
      <c r="AA1" s="382"/>
    </row>
    <row r="2" spans="1:27" s="1" customFormat="1" ht="12" customHeight="1" x14ac:dyDescent="0.25">
      <c r="A2" s="408"/>
      <c r="B2" s="410"/>
      <c r="C2" s="411"/>
      <c r="D2" s="411"/>
      <c r="E2" s="411"/>
      <c r="F2" s="411"/>
      <c r="G2" s="411"/>
      <c r="H2" s="411"/>
      <c r="I2" s="411"/>
      <c r="J2" s="411"/>
      <c r="K2" s="411"/>
      <c r="L2" s="411"/>
      <c r="M2" s="411"/>
      <c r="N2" s="411"/>
      <c r="O2" s="411"/>
      <c r="P2" s="411"/>
      <c r="Q2" s="411"/>
      <c r="R2" s="411"/>
      <c r="S2" s="411"/>
      <c r="T2" s="411"/>
      <c r="U2" s="411"/>
      <c r="V2" s="411"/>
      <c r="W2" s="412"/>
      <c r="X2" s="383"/>
      <c r="Y2" s="384"/>
      <c r="Z2" s="384"/>
      <c r="AA2" s="385"/>
    </row>
    <row r="3" spans="1:27" s="1" customFormat="1" ht="1.5" hidden="1" customHeight="1" x14ac:dyDescent="0.25">
      <c r="A3" s="408"/>
      <c r="B3" s="410"/>
      <c r="C3" s="411"/>
      <c r="D3" s="411"/>
      <c r="E3" s="411"/>
      <c r="F3" s="411"/>
      <c r="G3" s="411"/>
      <c r="H3" s="411"/>
      <c r="I3" s="411"/>
      <c r="J3" s="411"/>
      <c r="K3" s="411"/>
      <c r="L3" s="411"/>
      <c r="M3" s="411"/>
      <c r="N3" s="411"/>
      <c r="O3" s="411"/>
      <c r="P3" s="411"/>
      <c r="Q3" s="411"/>
      <c r="R3" s="411"/>
      <c r="S3" s="411"/>
      <c r="T3" s="411"/>
      <c r="U3" s="411"/>
      <c r="V3" s="411"/>
      <c r="W3" s="412"/>
      <c r="X3" s="383"/>
      <c r="Y3" s="384"/>
      <c r="Z3" s="384"/>
      <c r="AA3" s="385"/>
    </row>
    <row r="4" spans="1:27" s="1" customFormat="1" ht="3.75" customHeight="1" x14ac:dyDescent="0.25">
      <c r="A4" s="408"/>
      <c r="B4" s="410"/>
      <c r="C4" s="411"/>
      <c r="D4" s="411"/>
      <c r="E4" s="411"/>
      <c r="F4" s="411"/>
      <c r="G4" s="411"/>
      <c r="H4" s="411"/>
      <c r="I4" s="411"/>
      <c r="J4" s="411"/>
      <c r="K4" s="411"/>
      <c r="L4" s="411"/>
      <c r="M4" s="411"/>
      <c r="N4" s="411"/>
      <c r="O4" s="411"/>
      <c r="P4" s="411"/>
      <c r="Q4" s="411"/>
      <c r="R4" s="411"/>
      <c r="S4" s="411"/>
      <c r="T4" s="411"/>
      <c r="U4" s="411"/>
      <c r="V4" s="411"/>
      <c r="W4" s="412"/>
      <c r="X4" s="386"/>
      <c r="Y4" s="387"/>
      <c r="Z4" s="387"/>
      <c r="AA4" s="388"/>
    </row>
    <row r="5" spans="1:27" s="1" customFormat="1" ht="12" customHeight="1" x14ac:dyDescent="0.25">
      <c r="A5" s="408"/>
      <c r="B5" s="410"/>
      <c r="C5" s="411"/>
      <c r="D5" s="411"/>
      <c r="E5" s="411"/>
      <c r="F5" s="411"/>
      <c r="G5" s="411"/>
      <c r="H5" s="411"/>
      <c r="I5" s="411"/>
      <c r="J5" s="411"/>
      <c r="K5" s="411"/>
      <c r="L5" s="411"/>
      <c r="M5" s="411"/>
      <c r="N5" s="411"/>
      <c r="O5" s="411"/>
      <c r="P5" s="411"/>
      <c r="Q5" s="411"/>
      <c r="R5" s="411"/>
      <c r="S5" s="411"/>
      <c r="T5" s="411"/>
      <c r="U5" s="411"/>
      <c r="V5" s="411"/>
      <c r="W5" s="412"/>
      <c r="X5" s="389" t="s">
        <v>229</v>
      </c>
      <c r="Y5" s="390"/>
      <c r="Z5" s="389" t="s">
        <v>230</v>
      </c>
      <c r="AA5" s="390"/>
    </row>
    <row r="6" spans="1:27" s="1" customFormat="1" ht="7.5" customHeight="1" x14ac:dyDescent="0.25">
      <c r="A6" s="408"/>
      <c r="B6" s="410"/>
      <c r="C6" s="411"/>
      <c r="D6" s="411"/>
      <c r="E6" s="411"/>
      <c r="F6" s="411"/>
      <c r="G6" s="411"/>
      <c r="H6" s="411"/>
      <c r="I6" s="411"/>
      <c r="J6" s="411"/>
      <c r="K6" s="411"/>
      <c r="L6" s="411"/>
      <c r="M6" s="411"/>
      <c r="N6" s="411"/>
      <c r="O6" s="411"/>
      <c r="P6" s="411"/>
      <c r="Q6" s="411"/>
      <c r="R6" s="411"/>
      <c r="S6" s="411"/>
      <c r="T6" s="411"/>
      <c r="U6" s="411"/>
      <c r="V6" s="411"/>
      <c r="W6" s="412"/>
      <c r="X6" s="391"/>
      <c r="Y6" s="392"/>
      <c r="Z6" s="391"/>
      <c r="AA6" s="392"/>
    </row>
    <row r="7" spans="1:27" s="1" customFormat="1" ht="21" customHeight="1" x14ac:dyDescent="0.25">
      <c r="A7" s="408"/>
      <c r="B7" s="410"/>
      <c r="C7" s="411"/>
      <c r="D7" s="411"/>
      <c r="E7" s="411"/>
      <c r="F7" s="411"/>
      <c r="G7" s="411"/>
      <c r="H7" s="411"/>
      <c r="I7" s="411"/>
      <c r="J7" s="411"/>
      <c r="K7" s="411"/>
      <c r="L7" s="411"/>
      <c r="M7" s="411"/>
      <c r="N7" s="411"/>
      <c r="O7" s="411"/>
      <c r="P7" s="411"/>
      <c r="Q7" s="411"/>
      <c r="R7" s="411"/>
      <c r="S7" s="411"/>
      <c r="T7" s="411"/>
      <c r="U7" s="411"/>
      <c r="V7" s="411"/>
      <c r="W7" s="412"/>
      <c r="X7" s="393" t="s">
        <v>231</v>
      </c>
      <c r="Y7" s="394"/>
      <c r="Z7" s="393">
        <v>3</v>
      </c>
      <c r="AA7" s="394"/>
    </row>
    <row r="8" spans="1:27" s="1" customFormat="1" ht="18.75" customHeight="1" x14ac:dyDescent="0.25">
      <c r="A8" s="409"/>
      <c r="B8" s="413"/>
      <c r="C8" s="414"/>
      <c r="D8" s="414"/>
      <c r="E8" s="414"/>
      <c r="F8" s="414"/>
      <c r="G8" s="414"/>
      <c r="H8" s="414"/>
      <c r="I8" s="414"/>
      <c r="J8" s="414"/>
      <c r="K8" s="414"/>
      <c r="L8" s="414"/>
      <c r="M8" s="414"/>
      <c r="N8" s="414"/>
      <c r="O8" s="414"/>
      <c r="P8" s="414"/>
      <c r="Q8" s="414"/>
      <c r="R8" s="414"/>
      <c r="S8" s="414"/>
      <c r="T8" s="414"/>
      <c r="U8" s="414"/>
      <c r="V8" s="414"/>
      <c r="W8" s="415"/>
      <c r="X8" s="393" t="s">
        <v>232</v>
      </c>
      <c r="Y8" s="394"/>
      <c r="Z8" s="395">
        <v>43783</v>
      </c>
      <c r="AA8" s="396"/>
    </row>
    <row r="9" spans="1:27" s="1" customFormat="1" ht="25.5" customHeight="1" x14ac:dyDescent="0.25">
      <c r="A9" s="397" t="s">
        <v>327</v>
      </c>
      <c r="B9" s="398"/>
      <c r="C9" s="398"/>
      <c r="D9" s="398"/>
      <c r="E9" s="398"/>
      <c r="F9" s="398"/>
      <c r="G9" s="398"/>
      <c r="H9" s="398"/>
      <c r="I9" s="398"/>
      <c r="J9" s="398"/>
      <c r="K9" s="398"/>
      <c r="L9" s="398"/>
      <c r="M9" s="398"/>
      <c r="N9" s="398"/>
      <c r="O9" s="398"/>
      <c r="P9" s="398"/>
      <c r="Q9" s="398"/>
      <c r="R9" s="398"/>
      <c r="S9" s="398"/>
      <c r="T9" s="398"/>
      <c r="U9" s="398"/>
      <c r="V9" s="398"/>
      <c r="W9" s="398"/>
      <c r="X9" s="398"/>
      <c r="Y9" s="398"/>
      <c r="Z9" s="398"/>
      <c r="AA9" s="399"/>
    </row>
    <row r="10" spans="1:27" s="1" customFormat="1" ht="27" customHeight="1" x14ac:dyDescent="0.25">
      <c r="A10" s="400"/>
      <c r="B10" s="401"/>
      <c r="C10" s="401"/>
      <c r="D10" s="401"/>
      <c r="E10" s="401"/>
      <c r="F10" s="401"/>
      <c r="G10" s="401"/>
      <c r="H10" s="401"/>
      <c r="I10" s="401"/>
      <c r="J10" s="401"/>
      <c r="K10" s="401"/>
      <c r="L10" s="401"/>
      <c r="M10" s="401"/>
      <c r="N10" s="401"/>
      <c r="O10" s="401"/>
      <c r="P10" s="401"/>
      <c r="Q10" s="401"/>
      <c r="R10" s="401"/>
      <c r="S10" s="401"/>
      <c r="T10" s="401"/>
      <c r="U10" s="401"/>
      <c r="V10" s="401"/>
      <c r="W10" s="401"/>
      <c r="X10" s="401"/>
      <c r="Y10" s="401"/>
      <c r="Z10" s="401"/>
      <c r="AA10" s="402"/>
    </row>
    <row r="11" spans="1:27" s="1" customFormat="1" ht="12" customHeight="1" x14ac:dyDescent="0.25">
      <c r="A11" s="403" t="s">
        <v>328</v>
      </c>
      <c r="B11" s="404"/>
      <c r="C11" s="404"/>
      <c r="D11" s="404"/>
      <c r="E11" s="404"/>
      <c r="F11" s="404"/>
      <c r="G11" s="404"/>
      <c r="H11" s="404"/>
      <c r="I11" s="404"/>
      <c r="J11" s="404"/>
      <c r="K11" s="404"/>
      <c r="L11" s="404"/>
      <c r="M11" s="404"/>
      <c r="N11" s="404"/>
      <c r="O11" s="404"/>
      <c r="P11" s="404"/>
      <c r="Q11" s="404"/>
      <c r="R11" s="404"/>
      <c r="S11" s="404"/>
      <c r="T11" s="404"/>
      <c r="U11" s="404"/>
      <c r="V11" s="404"/>
      <c r="W11" s="404"/>
      <c r="X11" s="404"/>
      <c r="Y11" s="404"/>
      <c r="Z11" s="404"/>
      <c r="AA11" s="404"/>
    </row>
    <row r="12" spans="1:27" s="1" customFormat="1" ht="12" customHeight="1" thickBot="1" x14ac:dyDescent="0.3">
      <c r="A12" s="405"/>
      <c r="B12" s="406"/>
      <c r="C12" s="406"/>
      <c r="D12" s="406"/>
      <c r="E12" s="406"/>
      <c r="F12" s="406"/>
      <c r="G12" s="406"/>
      <c r="H12" s="406"/>
      <c r="I12" s="406"/>
      <c r="J12" s="406"/>
      <c r="K12" s="406"/>
      <c r="L12" s="406"/>
      <c r="M12" s="406"/>
      <c r="N12" s="406"/>
      <c r="O12" s="406"/>
      <c r="P12" s="406"/>
      <c r="Q12" s="406"/>
      <c r="R12" s="406"/>
      <c r="S12" s="406"/>
      <c r="T12" s="406"/>
      <c r="U12" s="406"/>
      <c r="V12" s="406"/>
      <c r="W12" s="406"/>
      <c r="X12" s="406"/>
      <c r="Y12" s="406"/>
      <c r="Z12" s="406"/>
      <c r="AA12" s="406"/>
    </row>
    <row r="13" spans="1:27" s="1" customFormat="1" ht="17.25" customHeight="1" thickBot="1" x14ac:dyDescent="0.3">
      <c r="A13" s="416" t="s">
        <v>239</v>
      </c>
      <c r="B13" s="417"/>
      <c r="C13" s="417"/>
      <c r="D13" s="417"/>
      <c r="E13" s="417"/>
      <c r="F13" s="417"/>
      <c r="G13" s="417"/>
      <c r="H13" s="417"/>
      <c r="I13" s="418"/>
      <c r="J13" s="416" t="s">
        <v>240</v>
      </c>
      <c r="K13" s="417"/>
      <c r="L13" s="417"/>
      <c r="M13" s="417"/>
      <c r="N13" s="417"/>
      <c r="O13" s="417"/>
      <c r="P13" s="417"/>
      <c r="Q13" s="417"/>
      <c r="R13" s="418"/>
      <c r="S13" s="416" t="s">
        <v>237</v>
      </c>
      <c r="T13" s="417"/>
      <c r="U13" s="417"/>
      <c r="V13" s="417"/>
      <c r="W13" s="417"/>
      <c r="X13" s="417"/>
      <c r="Y13" s="417"/>
      <c r="Z13" s="417"/>
      <c r="AA13" s="418"/>
    </row>
    <row r="14" spans="1:27" s="1" customFormat="1" ht="18" customHeight="1" thickBot="1" x14ac:dyDescent="0.3">
      <c r="A14" s="149" t="s">
        <v>241</v>
      </c>
      <c r="B14" s="416" t="s">
        <v>152</v>
      </c>
      <c r="C14" s="417"/>
      <c r="D14" s="417"/>
      <c r="E14" s="418"/>
      <c r="F14" s="416" t="s">
        <v>225</v>
      </c>
      <c r="G14" s="417"/>
      <c r="H14" s="417"/>
      <c r="I14" s="418"/>
      <c r="J14" s="149" t="s">
        <v>241</v>
      </c>
      <c r="K14" s="416" t="s">
        <v>151</v>
      </c>
      <c r="L14" s="417"/>
      <c r="M14" s="418"/>
      <c r="N14" s="416" t="s">
        <v>225</v>
      </c>
      <c r="O14" s="417"/>
      <c r="P14" s="417"/>
      <c r="Q14" s="417"/>
      <c r="R14" s="418"/>
      <c r="S14" s="149" t="s">
        <v>241</v>
      </c>
      <c r="T14" s="416" t="s">
        <v>151</v>
      </c>
      <c r="U14" s="417"/>
      <c r="V14" s="418"/>
      <c r="W14" s="416" t="s">
        <v>225</v>
      </c>
      <c r="X14" s="417"/>
      <c r="Y14" s="417"/>
      <c r="Z14" s="417"/>
      <c r="AA14" s="418"/>
    </row>
    <row r="15" spans="1:27" s="1" customFormat="1" ht="105.75" hidden="1" customHeight="1" x14ac:dyDescent="0.25">
      <c r="A15" s="332" t="s">
        <v>257</v>
      </c>
      <c r="B15" s="364"/>
      <c r="C15" s="364"/>
      <c r="D15" s="364"/>
      <c r="E15" s="365"/>
      <c r="F15" s="338"/>
      <c r="G15" s="336"/>
      <c r="H15" s="336"/>
      <c r="I15" s="336"/>
      <c r="J15" s="332" t="s">
        <v>261</v>
      </c>
      <c r="K15" s="336"/>
      <c r="L15" s="336"/>
      <c r="M15" s="337"/>
      <c r="N15" s="338"/>
      <c r="O15" s="336"/>
      <c r="P15" s="336"/>
      <c r="Q15" s="336"/>
      <c r="R15" s="336"/>
      <c r="S15" s="332" t="s">
        <v>267</v>
      </c>
      <c r="T15" s="335"/>
      <c r="U15" s="336"/>
      <c r="V15" s="337"/>
      <c r="W15" s="338"/>
      <c r="X15" s="336"/>
      <c r="Y15" s="336"/>
      <c r="Z15" s="336"/>
      <c r="AA15" s="339"/>
    </row>
    <row r="16" spans="1:27" s="1" customFormat="1" ht="105.75" hidden="1" customHeight="1" x14ac:dyDescent="0.25">
      <c r="A16" s="333"/>
      <c r="B16" s="366"/>
      <c r="C16" s="366"/>
      <c r="D16" s="366"/>
      <c r="E16" s="367"/>
      <c r="F16" s="368"/>
      <c r="G16" s="369"/>
      <c r="H16" s="369"/>
      <c r="I16" s="369"/>
      <c r="J16" s="333"/>
      <c r="K16" s="341"/>
      <c r="L16" s="341"/>
      <c r="M16" s="342"/>
      <c r="N16" s="343"/>
      <c r="O16" s="341"/>
      <c r="P16" s="341"/>
      <c r="Q16" s="341"/>
      <c r="R16" s="341"/>
      <c r="S16" s="333"/>
      <c r="T16" s="370"/>
      <c r="U16" s="371"/>
      <c r="V16" s="372"/>
      <c r="W16" s="373"/>
      <c r="X16" s="371"/>
      <c r="Y16" s="371"/>
      <c r="Z16" s="371"/>
      <c r="AA16" s="374"/>
    </row>
    <row r="17" spans="1:27" s="1" customFormat="1" ht="73.5" hidden="1" customHeight="1" x14ac:dyDescent="0.25">
      <c r="A17" s="333"/>
      <c r="B17" s="375"/>
      <c r="C17" s="375"/>
      <c r="D17" s="375"/>
      <c r="E17" s="376"/>
      <c r="F17" s="377"/>
      <c r="G17" s="375"/>
      <c r="H17" s="375"/>
      <c r="I17" s="375"/>
      <c r="J17" s="333"/>
      <c r="K17" s="369"/>
      <c r="L17" s="369"/>
      <c r="M17" s="378"/>
      <c r="N17" s="368"/>
      <c r="O17" s="369"/>
      <c r="P17" s="369"/>
      <c r="Q17" s="369"/>
      <c r="R17" s="369"/>
      <c r="S17" s="333"/>
      <c r="T17" s="340"/>
      <c r="U17" s="341"/>
      <c r="V17" s="342"/>
      <c r="W17" s="343"/>
      <c r="X17" s="341"/>
      <c r="Y17" s="341"/>
      <c r="Z17" s="341"/>
      <c r="AA17" s="344"/>
    </row>
    <row r="18" spans="1:27" ht="96" hidden="1" customHeight="1" thickBot="1" x14ac:dyDescent="0.3">
      <c r="A18" s="334"/>
      <c r="B18" s="328"/>
      <c r="C18" s="328"/>
      <c r="D18" s="328"/>
      <c r="E18" s="329"/>
      <c r="F18" s="330"/>
      <c r="G18" s="328"/>
      <c r="H18" s="328"/>
      <c r="I18" s="328"/>
      <c r="J18" s="334"/>
      <c r="K18" s="363"/>
      <c r="L18" s="363"/>
      <c r="M18" s="379"/>
      <c r="N18" s="362"/>
      <c r="O18" s="363"/>
      <c r="P18" s="363"/>
      <c r="Q18" s="363"/>
      <c r="R18" s="363"/>
      <c r="S18" s="334"/>
      <c r="T18" s="327"/>
      <c r="U18" s="328"/>
      <c r="V18" s="329"/>
      <c r="W18" s="330"/>
      <c r="X18" s="328"/>
      <c r="Y18" s="328"/>
      <c r="Z18" s="328"/>
      <c r="AA18" s="331"/>
    </row>
    <row r="19" spans="1:27" ht="99" hidden="1" customHeight="1" x14ac:dyDescent="0.25">
      <c r="A19" s="332" t="s">
        <v>256</v>
      </c>
      <c r="B19" s="419"/>
      <c r="C19" s="419"/>
      <c r="D19" s="419"/>
      <c r="E19" s="420"/>
      <c r="F19" s="343"/>
      <c r="G19" s="341"/>
      <c r="H19" s="341"/>
      <c r="I19" s="341"/>
      <c r="J19" s="332" t="s">
        <v>262</v>
      </c>
      <c r="K19" s="341"/>
      <c r="L19" s="341"/>
      <c r="M19" s="342"/>
      <c r="N19" s="343"/>
      <c r="O19" s="341"/>
      <c r="P19" s="341"/>
      <c r="Q19" s="341"/>
      <c r="R19" s="341"/>
      <c r="S19" s="332" t="s">
        <v>268</v>
      </c>
      <c r="T19" s="341"/>
      <c r="U19" s="341"/>
      <c r="V19" s="342"/>
      <c r="W19" s="343"/>
      <c r="X19" s="341"/>
      <c r="Y19" s="341"/>
      <c r="Z19" s="341"/>
      <c r="AA19" s="344"/>
    </row>
    <row r="20" spans="1:27" ht="90.75" hidden="1" customHeight="1" x14ac:dyDescent="0.25">
      <c r="A20" s="333"/>
      <c r="B20" s="419"/>
      <c r="C20" s="419"/>
      <c r="D20" s="419"/>
      <c r="E20" s="420"/>
      <c r="F20" s="343"/>
      <c r="G20" s="341"/>
      <c r="H20" s="341"/>
      <c r="I20" s="341"/>
      <c r="J20" s="333"/>
      <c r="K20" s="341"/>
      <c r="L20" s="341"/>
      <c r="M20" s="342"/>
      <c r="N20" s="343"/>
      <c r="O20" s="341"/>
      <c r="P20" s="341"/>
      <c r="Q20" s="341"/>
      <c r="R20" s="341"/>
      <c r="S20" s="333"/>
      <c r="T20" s="341"/>
      <c r="U20" s="341"/>
      <c r="V20" s="342"/>
      <c r="W20" s="343"/>
      <c r="X20" s="341"/>
      <c r="Y20" s="341"/>
      <c r="Z20" s="341"/>
      <c r="AA20" s="344"/>
    </row>
    <row r="21" spans="1:27" ht="90" hidden="1" customHeight="1" x14ac:dyDescent="0.25">
      <c r="A21" s="333"/>
      <c r="B21" s="419"/>
      <c r="C21" s="419"/>
      <c r="D21" s="419"/>
      <c r="E21" s="420"/>
      <c r="F21" s="343"/>
      <c r="G21" s="341"/>
      <c r="H21" s="341"/>
      <c r="I21" s="341"/>
      <c r="J21" s="333"/>
      <c r="K21" s="341"/>
      <c r="L21" s="341"/>
      <c r="M21" s="342"/>
      <c r="N21" s="343"/>
      <c r="O21" s="341"/>
      <c r="P21" s="341"/>
      <c r="Q21" s="341"/>
      <c r="R21" s="341"/>
      <c r="S21" s="333"/>
      <c r="T21" s="341"/>
      <c r="U21" s="341"/>
      <c r="V21" s="342"/>
      <c r="W21" s="343"/>
      <c r="X21" s="341"/>
      <c r="Y21" s="341"/>
      <c r="Z21" s="341"/>
      <c r="AA21" s="344"/>
    </row>
    <row r="22" spans="1:27" ht="99" hidden="1" customHeight="1" x14ac:dyDescent="0.25">
      <c r="A22" s="333"/>
      <c r="B22" s="419"/>
      <c r="C22" s="419"/>
      <c r="D22" s="419"/>
      <c r="E22" s="420"/>
      <c r="F22" s="343"/>
      <c r="G22" s="341"/>
      <c r="H22" s="341"/>
      <c r="I22" s="341"/>
      <c r="J22" s="333"/>
      <c r="K22" s="341"/>
      <c r="L22" s="341"/>
      <c r="M22" s="342"/>
      <c r="N22" s="438"/>
      <c r="O22" s="439"/>
      <c r="P22" s="439"/>
      <c r="Q22" s="439"/>
      <c r="R22" s="439"/>
      <c r="S22" s="333"/>
      <c r="T22" s="341"/>
      <c r="U22" s="341"/>
      <c r="V22" s="342"/>
      <c r="W22" s="343"/>
      <c r="X22" s="341"/>
      <c r="Y22" s="341"/>
      <c r="Z22" s="341"/>
      <c r="AA22" s="344"/>
    </row>
    <row r="23" spans="1:27" ht="99.75" hidden="1" customHeight="1" thickBot="1" x14ac:dyDescent="0.3">
      <c r="A23" s="333"/>
      <c r="B23" s="419"/>
      <c r="C23" s="419"/>
      <c r="D23" s="419"/>
      <c r="E23" s="420"/>
      <c r="F23" s="343"/>
      <c r="G23" s="341"/>
      <c r="H23" s="341"/>
      <c r="I23" s="341"/>
      <c r="J23" s="334"/>
      <c r="K23" s="341"/>
      <c r="L23" s="341"/>
      <c r="M23" s="342"/>
      <c r="N23" s="440"/>
      <c r="O23" s="440"/>
      <c r="P23" s="440"/>
      <c r="Q23" s="440"/>
      <c r="R23" s="343"/>
      <c r="S23" s="334"/>
      <c r="T23" s="341"/>
      <c r="U23" s="341"/>
      <c r="V23" s="342"/>
      <c r="W23" s="343"/>
      <c r="X23" s="341"/>
      <c r="Y23" s="341"/>
      <c r="Z23" s="341"/>
      <c r="AA23" s="344"/>
    </row>
    <row r="24" spans="1:27" ht="264.75" customHeight="1" thickBot="1" x14ac:dyDescent="0.3">
      <c r="A24" s="332" t="s">
        <v>255</v>
      </c>
      <c r="B24" s="421" t="s">
        <v>443</v>
      </c>
      <c r="C24" s="422"/>
      <c r="D24" s="422"/>
      <c r="E24" s="423"/>
      <c r="F24" s="425" t="s">
        <v>439</v>
      </c>
      <c r="G24" s="426"/>
      <c r="H24" s="426"/>
      <c r="I24" s="427"/>
      <c r="J24" s="332" t="s">
        <v>263</v>
      </c>
      <c r="K24" s="335"/>
      <c r="L24" s="336"/>
      <c r="M24" s="337"/>
      <c r="N24" s="338"/>
      <c r="O24" s="336"/>
      <c r="P24" s="336"/>
      <c r="Q24" s="336"/>
      <c r="R24" s="339"/>
      <c r="S24" s="332" t="s">
        <v>269</v>
      </c>
      <c r="T24" s="335"/>
      <c r="U24" s="336"/>
      <c r="V24" s="337"/>
      <c r="W24" s="338"/>
      <c r="X24" s="336"/>
      <c r="Y24" s="336"/>
      <c r="Z24" s="336"/>
      <c r="AA24" s="339"/>
    </row>
    <row r="25" spans="1:27" ht="77.25" hidden="1" customHeight="1" x14ac:dyDescent="0.25">
      <c r="A25" s="333"/>
      <c r="B25" s="424"/>
      <c r="C25" s="419"/>
      <c r="D25" s="419"/>
      <c r="E25" s="420"/>
      <c r="F25" s="343"/>
      <c r="G25" s="341"/>
      <c r="H25" s="341"/>
      <c r="I25" s="344"/>
      <c r="J25" s="333"/>
      <c r="K25" s="340"/>
      <c r="L25" s="341"/>
      <c r="M25" s="342"/>
      <c r="N25" s="343"/>
      <c r="O25" s="341"/>
      <c r="P25" s="341"/>
      <c r="Q25" s="341"/>
      <c r="R25" s="344"/>
      <c r="S25" s="333"/>
      <c r="T25" s="340"/>
      <c r="U25" s="341"/>
      <c r="V25" s="342"/>
      <c r="W25" s="343"/>
      <c r="X25" s="341"/>
      <c r="Y25" s="341"/>
      <c r="Z25" s="341"/>
      <c r="AA25" s="344"/>
    </row>
    <row r="26" spans="1:27" ht="78" hidden="1" customHeight="1" thickBot="1" x14ac:dyDescent="0.3">
      <c r="A26" s="334"/>
      <c r="B26" s="428"/>
      <c r="C26" s="429"/>
      <c r="D26" s="429"/>
      <c r="E26" s="430"/>
      <c r="F26" s="330"/>
      <c r="G26" s="328"/>
      <c r="H26" s="328"/>
      <c r="I26" s="331"/>
      <c r="J26" s="334"/>
      <c r="K26" s="327"/>
      <c r="L26" s="328"/>
      <c r="M26" s="329"/>
      <c r="N26" s="330"/>
      <c r="O26" s="328"/>
      <c r="P26" s="328"/>
      <c r="Q26" s="328"/>
      <c r="R26" s="331"/>
      <c r="S26" s="334"/>
      <c r="T26" s="327"/>
      <c r="U26" s="328"/>
      <c r="V26" s="329"/>
      <c r="W26" s="330"/>
      <c r="X26" s="328"/>
      <c r="Y26" s="328"/>
      <c r="Z26" s="328"/>
      <c r="AA26" s="331"/>
    </row>
    <row r="27" spans="1:27" ht="109.5" hidden="1" customHeight="1" x14ac:dyDescent="0.25">
      <c r="A27" s="352" t="s">
        <v>258</v>
      </c>
      <c r="B27" s="435"/>
      <c r="C27" s="364"/>
      <c r="D27" s="364"/>
      <c r="E27" s="365"/>
      <c r="F27" s="338"/>
      <c r="G27" s="336"/>
      <c r="H27" s="336"/>
      <c r="I27" s="337"/>
      <c r="J27" s="355" t="s">
        <v>264</v>
      </c>
      <c r="K27" s="338"/>
      <c r="L27" s="336"/>
      <c r="M27" s="337"/>
      <c r="N27" s="338"/>
      <c r="O27" s="336"/>
      <c r="P27" s="336"/>
      <c r="Q27" s="336"/>
      <c r="R27" s="337"/>
      <c r="S27" s="355" t="s">
        <v>270</v>
      </c>
      <c r="T27" s="358"/>
      <c r="U27" s="359"/>
      <c r="V27" s="360"/>
      <c r="W27" s="358"/>
      <c r="X27" s="359"/>
      <c r="Y27" s="359"/>
      <c r="Z27" s="359"/>
      <c r="AA27" s="361"/>
    </row>
    <row r="28" spans="1:27" ht="102" hidden="1" customHeight="1" x14ac:dyDescent="0.25">
      <c r="A28" s="353"/>
      <c r="B28" s="436"/>
      <c r="C28" s="419"/>
      <c r="D28" s="419"/>
      <c r="E28" s="420"/>
      <c r="F28" s="343"/>
      <c r="G28" s="341"/>
      <c r="H28" s="341"/>
      <c r="I28" s="342"/>
      <c r="J28" s="356"/>
      <c r="K28" s="343"/>
      <c r="L28" s="341"/>
      <c r="M28" s="342"/>
      <c r="N28" s="343"/>
      <c r="O28" s="341"/>
      <c r="P28" s="341"/>
      <c r="Q28" s="341"/>
      <c r="R28" s="342"/>
      <c r="S28" s="356"/>
      <c r="T28" s="343"/>
      <c r="U28" s="341"/>
      <c r="V28" s="342"/>
      <c r="W28" s="343"/>
      <c r="X28" s="341"/>
      <c r="Y28" s="341"/>
      <c r="Z28" s="341"/>
      <c r="AA28" s="344"/>
    </row>
    <row r="29" spans="1:27" ht="66.75" hidden="1" customHeight="1" x14ac:dyDescent="0.25">
      <c r="A29" s="353"/>
      <c r="B29" s="436"/>
      <c r="C29" s="419"/>
      <c r="D29" s="419"/>
      <c r="E29" s="420"/>
      <c r="F29" s="343"/>
      <c r="G29" s="341"/>
      <c r="H29" s="341"/>
      <c r="I29" s="342"/>
      <c r="J29" s="356"/>
      <c r="K29" s="343"/>
      <c r="L29" s="341"/>
      <c r="M29" s="342"/>
      <c r="N29" s="343"/>
      <c r="O29" s="341"/>
      <c r="P29" s="341"/>
      <c r="Q29" s="341"/>
      <c r="R29" s="342"/>
      <c r="S29" s="356"/>
      <c r="T29" s="343"/>
      <c r="U29" s="341"/>
      <c r="V29" s="342"/>
      <c r="W29" s="343"/>
      <c r="X29" s="341"/>
      <c r="Y29" s="341"/>
      <c r="Z29" s="341"/>
      <c r="AA29" s="344"/>
    </row>
    <row r="30" spans="1:27" ht="77.25" hidden="1" customHeight="1" x14ac:dyDescent="0.25">
      <c r="A30" s="353"/>
      <c r="B30" s="436"/>
      <c r="C30" s="419"/>
      <c r="D30" s="419"/>
      <c r="E30" s="420"/>
      <c r="F30" s="343"/>
      <c r="G30" s="341"/>
      <c r="H30" s="341"/>
      <c r="I30" s="342"/>
      <c r="J30" s="356"/>
      <c r="K30" s="343"/>
      <c r="L30" s="341"/>
      <c r="M30" s="342"/>
      <c r="N30" s="343"/>
      <c r="O30" s="341"/>
      <c r="P30" s="341"/>
      <c r="Q30" s="341"/>
      <c r="R30" s="342"/>
      <c r="S30" s="356"/>
      <c r="T30" s="343"/>
      <c r="U30" s="341"/>
      <c r="V30" s="342"/>
      <c r="W30" s="343"/>
      <c r="X30" s="341"/>
      <c r="Y30" s="341"/>
      <c r="Z30" s="341"/>
      <c r="AA30" s="344"/>
    </row>
    <row r="31" spans="1:27" ht="19.5" hidden="1" customHeight="1" thickBot="1" x14ac:dyDescent="0.3">
      <c r="A31" s="354"/>
      <c r="B31" s="437"/>
      <c r="C31" s="429"/>
      <c r="D31" s="429"/>
      <c r="E31" s="430"/>
      <c r="F31" s="330"/>
      <c r="G31" s="328"/>
      <c r="H31" s="328"/>
      <c r="I31" s="329"/>
      <c r="J31" s="357"/>
      <c r="K31" s="330"/>
      <c r="L31" s="328"/>
      <c r="M31" s="329"/>
      <c r="N31" s="330"/>
      <c r="O31" s="328"/>
      <c r="P31" s="328"/>
      <c r="Q31" s="328"/>
      <c r="R31" s="329"/>
      <c r="S31" s="357"/>
      <c r="T31" s="330"/>
      <c r="U31" s="328"/>
      <c r="V31" s="329"/>
      <c r="W31" s="330"/>
      <c r="X31" s="328"/>
      <c r="Y31" s="328"/>
      <c r="Z31" s="328"/>
      <c r="AA31" s="331"/>
    </row>
    <row r="32" spans="1:27" ht="140.25" customHeight="1" x14ac:dyDescent="0.25">
      <c r="A32" s="332" t="s">
        <v>259</v>
      </c>
      <c r="B32" s="431"/>
      <c r="C32" s="364"/>
      <c r="D32" s="364"/>
      <c r="E32" s="365"/>
      <c r="F32" s="338"/>
      <c r="G32" s="336"/>
      <c r="H32" s="336"/>
      <c r="I32" s="339"/>
      <c r="J32" s="432" t="s">
        <v>265</v>
      </c>
      <c r="K32" s="335"/>
      <c r="L32" s="336"/>
      <c r="M32" s="337"/>
      <c r="N32" s="338"/>
      <c r="O32" s="336"/>
      <c r="P32" s="336"/>
      <c r="Q32" s="336"/>
      <c r="R32" s="339"/>
      <c r="S32" s="345" t="s">
        <v>271</v>
      </c>
      <c r="T32" s="348" t="s">
        <v>393</v>
      </c>
      <c r="U32" s="348"/>
      <c r="V32" s="348"/>
      <c r="W32" s="348" t="s">
        <v>440</v>
      </c>
      <c r="X32" s="348"/>
      <c r="Y32" s="348"/>
      <c r="Z32" s="348"/>
      <c r="AA32" s="348"/>
    </row>
    <row r="33" spans="1:27" ht="127.5" customHeight="1" x14ac:dyDescent="0.25">
      <c r="A33" s="333"/>
      <c r="B33" s="424"/>
      <c r="C33" s="419"/>
      <c r="D33" s="419"/>
      <c r="E33" s="420"/>
      <c r="F33" s="343"/>
      <c r="G33" s="341"/>
      <c r="H33" s="341"/>
      <c r="I33" s="344"/>
      <c r="J33" s="433"/>
      <c r="K33" s="340"/>
      <c r="L33" s="341"/>
      <c r="M33" s="342"/>
      <c r="N33" s="343"/>
      <c r="O33" s="341"/>
      <c r="P33" s="341"/>
      <c r="Q33" s="341"/>
      <c r="R33" s="344"/>
      <c r="S33" s="346"/>
      <c r="T33" s="348" t="s">
        <v>409</v>
      </c>
      <c r="U33" s="348"/>
      <c r="V33" s="348"/>
      <c r="W33" s="349" t="s">
        <v>442</v>
      </c>
      <c r="X33" s="350"/>
      <c r="Y33" s="350"/>
      <c r="Z33" s="350"/>
      <c r="AA33" s="351"/>
    </row>
    <row r="34" spans="1:27" ht="77.25" hidden="1" customHeight="1" x14ac:dyDescent="0.25">
      <c r="A34" s="333"/>
      <c r="B34" s="424"/>
      <c r="C34" s="419"/>
      <c r="D34" s="419"/>
      <c r="E34" s="420"/>
      <c r="F34" s="343"/>
      <c r="G34" s="341"/>
      <c r="H34" s="341"/>
      <c r="I34" s="344"/>
      <c r="J34" s="433"/>
      <c r="K34" s="441"/>
      <c r="L34" s="369"/>
      <c r="M34" s="378"/>
      <c r="N34" s="368"/>
      <c r="O34" s="369"/>
      <c r="P34" s="369"/>
      <c r="Q34" s="369"/>
      <c r="R34" s="443"/>
      <c r="S34" s="346"/>
      <c r="T34" s="340"/>
      <c r="U34" s="341"/>
      <c r="V34" s="342"/>
      <c r="W34" s="343"/>
      <c r="X34" s="341"/>
      <c r="Y34" s="341"/>
      <c r="Z34" s="341"/>
      <c r="AA34" s="344"/>
    </row>
    <row r="35" spans="1:27" ht="75" hidden="1" customHeight="1" thickBot="1" x14ac:dyDescent="0.3">
      <c r="A35" s="334"/>
      <c r="B35" s="428"/>
      <c r="C35" s="429"/>
      <c r="D35" s="429"/>
      <c r="E35" s="430"/>
      <c r="F35" s="330"/>
      <c r="G35" s="328"/>
      <c r="H35" s="328"/>
      <c r="I35" s="331"/>
      <c r="J35" s="434"/>
      <c r="K35" s="442"/>
      <c r="L35" s="363"/>
      <c r="M35" s="379"/>
      <c r="N35" s="362"/>
      <c r="O35" s="363"/>
      <c r="P35" s="363"/>
      <c r="Q35" s="363"/>
      <c r="R35" s="444"/>
      <c r="S35" s="347"/>
      <c r="T35" s="327"/>
      <c r="U35" s="328"/>
      <c r="V35" s="329"/>
      <c r="W35" s="330"/>
      <c r="X35" s="328"/>
      <c r="Y35" s="328"/>
      <c r="Z35" s="328"/>
      <c r="AA35" s="331"/>
    </row>
    <row r="36" spans="1:27" ht="98.25" hidden="1" customHeight="1" x14ac:dyDescent="0.25">
      <c r="A36" s="332" t="s">
        <v>260</v>
      </c>
      <c r="B36" s="431"/>
      <c r="C36" s="364"/>
      <c r="D36" s="364"/>
      <c r="E36" s="365"/>
      <c r="F36" s="338"/>
      <c r="G36" s="336"/>
      <c r="H36" s="336"/>
      <c r="I36" s="339"/>
      <c r="J36" s="332" t="s">
        <v>266</v>
      </c>
      <c r="K36" s="335"/>
      <c r="L36" s="336"/>
      <c r="M36" s="337"/>
      <c r="N36" s="338"/>
      <c r="O36" s="336"/>
      <c r="P36" s="336"/>
      <c r="Q36" s="336"/>
      <c r="R36" s="339"/>
      <c r="S36" s="332" t="s">
        <v>272</v>
      </c>
      <c r="T36" s="335"/>
      <c r="U36" s="336"/>
      <c r="V36" s="337"/>
      <c r="W36" s="338"/>
      <c r="X36" s="336"/>
      <c r="Y36" s="336"/>
      <c r="Z36" s="336"/>
      <c r="AA36" s="339"/>
    </row>
    <row r="37" spans="1:27" ht="84" hidden="1" customHeight="1" x14ac:dyDescent="0.25">
      <c r="A37" s="333"/>
      <c r="B37" s="424"/>
      <c r="C37" s="419"/>
      <c r="D37" s="419"/>
      <c r="E37" s="420"/>
      <c r="F37" s="343"/>
      <c r="G37" s="341"/>
      <c r="H37" s="341"/>
      <c r="I37" s="344"/>
      <c r="J37" s="333"/>
      <c r="K37" s="340"/>
      <c r="L37" s="341"/>
      <c r="M37" s="342"/>
      <c r="N37" s="343"/>
      <c r="O37" s="341"/>
      <c r="P37" s="341"/>
      <c r="Q37" s="341"/>
      <c r="R37" s="344"/>
      <c r="S37" s="333"/>
      <c r="T37" s="340"/>
      <c r="U37" s="341"/>
      <c r="V37" s="342"/>
      <c r="W37" s="343"/>
      <c r="X37" s="341"/>
      <c r="Y37" s="341"/>
      <c r="Z37" s="341"/>
      <c r="AA37" s="344"/>
    </row>
    <row r="38" spans="1:27" ht="89.25" hidden="1" customHeight="1" x14ac:dyDescent="0.25">
      <c r="A38" s="333"/>
      <c r="B38" s="424"/>
      <c r="C38" s="419"/>
      <c r="D38" s="419"/>
      <c r="E38" s="420"/>
      <c r="F38" s="343"/>
      <c r="G38" s="341"/>
      <c r="H38" s="341"/>
      <c r="I38" s="344"/>
      <c r="J38" s="333"/>
      <c r="K38" s="340"/>
      <c r="L38" s="341"/>
      <c r="M38" s="342"/>
      <c r="N38" s="343"/>
      <c r="O38" s="341"/>
      <c r="P38" s="341"/>
      <c r="Q38" s="341"/>
      <c r="R38" s="344"/>
      <c r="S38" s="333"/>
      <c r="T38" s="340"/>
      <c r="U38" s="341"/>
      <c r="V38" s="342"/>
      <c r="W38" s="343"/>
      <c r="X38" s="341"/>
      <c r="Y38" s="341"/>
      <c r="Z38" s="341"/>
      <c r="AA38" s="344"/>
    </row>
    <row r="39" spans="1:27" ht="78.75" hidden="1" customHeight="1" x14ac:dyDescent="0.25">
      <c r="A39" s="333"/>
      <c r="B39" s="424"/>
      <c r="C39" s="419"/>
      <c r="D39" s="419"/>
      <c r="E39" s="420"/>
      <c r="F39" s="343"/>
      <c r="G39" s="341"/>
      <c r="H39" s="341"/>
      <c r="I39" s="344"/>
      <c r="J39" s="333"/>
      <c r="K39" s="340"/>
      <c r="L39" s="341"/>
      <c r="M39" s="342"/>
      <c r="N39" s="343"/>
      <c r="O39" s="341"/>
      <c r="P39" s="341"/>
      <c r="Q39" s="341"/>
      <c r="R39" s="344"/>
      <c r="S39" s="333"/>
      <c r="T39" s="340"/>
      <c r="U39" s="341"/>
      <c r="V39" s="342"/>
      <c r="W39" s="343"/>
      <c r="X39" s="341"/>
      <c r="Y39" s="341"/>
      <c r="Z39" s="341"/>
      <c r="AA39" s="344"/>
    </row>
    <row r="40" spans="1:27" ht="90" hidden="1" customHeight="1" thickBot="1" x14ac:dyDescent="0.3">
      <c r="A40" s="334"/>
      <c r="B40" s="428"/>
      <c r="C40" s="429"/>
      <c r="D40" s="429"/>
      <c r="E40" s="430"/>
      <c r="F40" s="330"/>
      <c r="G40" s="328"/>
      <c r="H40" s="328"/>
      <c r="I40" s="331"/>
      <c r="J40" s="334"/>
      <c r="K40" s="327"/>
      <c r="L40" s="328"/>
      <c r="M40" s="329"/>
      <c r="N40" s="330"/>
      <c r="O40" s="328"/>
      <c r="P40" s="328"/>
      <c r="Q40" s="328"/>
      <c r="R40" s="331"/>
      <c r="S40" s="334"/>
      <c r="T40" s="327"/>
      <c r="U40" s="328"/>
      <c r="V40" s="329"/>
      <c r="W40" s="330"/>
      <c r="X40" s="328"/>
      <c r="Y40" s="328"/>
      <c r="Z40" s="328"/>
      <c r="AA40" s="331"/>
    </row>
    <row r="41" spans="1:27" ht="24.75" hidden="1" customHeight="1" x14ac:dyDescent="0.25">
      <c r="A41" s="50"/>
      <c r="B41" s="50"/>
      <c r="C41" s="50"/>
      <c r="D41" s="50"/>
      <c r="E41" s="50"/>
      <c r="F41" s="50"/>
      <c r="G41" s="50"/>
      <c r="H41" s="50"/>
      <c r="I41" s="50"/>
      <c r="J41" s="50"/>
      <c r="K41" s="50"/>
      <c r="L41" s="50"/>
      <c r="M41" s="50"/>
      <c r="N41" s="50"/>
      <c r="O41" s="50"/>
      <c r="P41" s="50"/>
      <c r="Q41" s="50"/>
      <c r="R41" s="50"/>
    </row>
    <row r="42" spans="1:27" ht="24.75" customHeight="1" x14ac:dyDescent="0.25">
      <c r="A42" s="50"/>
      <c r="B42" s="50"/>
      <c r="C42" s="50"/>
      <c r="D42" s="50"/>
      <c r="E42" s="50"/>
      <c r="F42" s="50"/>
      <c r="G42" s="50"/>
      <c r="H42" s="50"/>
      <c r="I42" s="50"/>
      <c r="J42" s="50"/>
      <c r="K42" s="50"/>
      <c r="L42" s="50"/>
      <c r="M42" s="50"/>
      <c r="N42" s="50"/>
      <c r="O42" s="50"/>
      <c r="P42" s="50"/>
      <c r="Q42" s="50"/>
      <c r="R42" s="50"/>
    </row>
    <row r="43" spans="1:27" ht="24.75" customHeight="1" x14ac:dyDescent="0.25">
      <c r="A43" s="50"/>
      <c r="B43" s="50"/>
      <c r="C43" s="50"/>
      <c r="D43" s="50"/>
      <c r="E43" s="50"/>
      <c r="F43" s="50"/>
      <c r="G43" s="50"/>
      <c r="H43" s="50"/>
      <c r="I43" s="50"/>
      <c r="J43" s="50"/>
      <c r="K43" s="50"/>
      <c r="L43" s="50"/>
      <c r="M43" s="50"/>
      <c r="N43" s="50"/>
      <c r="O43" s="50"/>
      <c r="P43" s="50"/>
      <c r="Q43" s="50"/>
      <c r="R43" s="50"/>
    </row>
    <row r="44" spans="1:27" ht="24.75" customHeight="1" x14ac:dyDescent="0.25">
      <c r="A44" s="50"/>
      <c r="B44" s="50"/>
      <c r="C44" s="50"/>
      <c r="D44" s="50"/>
      <c r="E44" s="50"/>
      <c r="F44" s="50"/>
      <c r="G44" s="50"/>
      <c r="H44" s="50"/>
      <c r="I44" s="50"/>
      <c r="J44" s="50"/>
      <c r="K44" s="50"/>
      <c r="L44" s="50"/>
      <c r="M44" s="50"/>
      <c r="N44" s="50"/>
      <c r="O44" s="50"/>
      <c r="P44" s="50"/>
      <c r="Q44" s="50"/>
      <c r="R44" s="50"/>
    </row>
    <row r="45" spans="1:27" ht="24.75" customHeight="1" x14ac:dyDescent="0.25">
      <c r="A45" s="50"/>
      <c r="B45" s="50"/>
      <c r="C45" s="50"/>
      <c r="D45" s="50"/>
      <c r="E45" s="50"/>
      <c r="F45" s="50"/>
      <c r="G45" s="50"/>
      <c r="H45" s="50"/>
      <c r="I45" s="50"/>
      <c r="J45" s="50"/>
      <c r="K45" s="50"/>
      <c r="L45" s="50"/>
      <c r="M45" s="50"/>
      <c r="N45" s="50"/>
      <c r="O45" s="50"/>
      <c r="P45" s="50"/>
      <c r="Q45" s="50"/>
      <c r="R45" s="50"/>
    </row>
    <row r="46" spans="1:27" x14ac:dyDescent="0.25">
      <c r="A46" s="50"/>
      <c r="B46" s="50"/>
      <c r="C46" s="50"/>
      <c r="D46" s="50"/>
      <c r="E46" s="50"/>
      <c r="F46" s="50"/>
      <c r="G46" s="50"/>
      <c r="H46" s="50"/>
      <c r="I46" s="50"/>
      <c r="J46" s="50"/>
      <c r="K46" s="50"/>
      <c r="L46" s="50"/>
      <c r="M46" s="50"/>
      <c r="N46" s="50"/>
      <c r="O46" s="50"/>
      <c r="P46" s="50"/>
      <c r="Q46" s="50"/>
      <c r="R46" s="50"/>
    </row>
    <row r="47" spans="1:27" x14ac:dyDescent="0.25">
      <c r="A47" s="50"/>
      <c r="B47" s="50"/>
      <c r="C47" s="50"/>
      <c r="D47" s="50"/>
      <c r="E47" s="50"/>
      <c r="F47" s="50"/>
      <c r="G47" s="50"/>
      <c r="H47" s="50"/>
      <c r="I47" s="50"/>
      <c r="J47" s="50"/>
      <c r="K47" s="50"/>
      <c r="L47" s="50"/>
      <c r="M47" s="50"/>
      <c r="N47" s="50"/>
      <c r="O47" s="50"/>
      <c r="P47" s="50"/>
      <c r="Q47" s="50"/>
      <c r="R47" s="50"/>
    </row>
    <row r="48" spans="1:27" x14ac:dyDescent="0.25">
      <c r="A48" s="50"/>
      <c r="B48" s="50"/>
      <c r="C48" s="50"/>
      <c r="D48" s="50"/>
      <c r="E48" s="50"/>
      <c r="F48" s="50"/>
      <c r="G48" s="50"/>
      <c r="H48" s="50"/>
      <c r="I48" s="50"/>
      <c r="J48" s="50"/>
      <c r="K48" s="50"/>
      <c r="L48" s="50"/>
      <c r="M48" s="50"/>
      <c r="N48" s="50"/>
      <c r="O48" s="50"/>
      <c r="P48" s="50"/>
      <c r="Q48" s="50"/>
      <c r="R48" s="50"/>
    </row>
    <row r="49" spans="1:18" x14ac:dyDescent="0.25">
      <c r="A49" s="50"/>
      <c r="B49" s="50"/>
      <c r="C49" s="50"/>
      <c r="D49" s="50"/>
      <c r="E49" s="50"/>
      <c r="F49" s="50"/>
      <c r="G49" s="50"/>
      <c r="H49" s="50"/>
      <c r="I49" s="50"/>
      <c r="J49" s="50"/>
      <c r="K49" s="50"/>
      <c r="L49" s="50"/>
      <c r="M49" s="50"/>
      <c r="N49" s="50"/>
      <c r="O49" s="50"/>
      <c r="P49" s="50"/>
      <c r="Q49" s="50"/>
      <c r="R49" s="50"/>
    </row>
    <row r="50" spans="1:18" x14ac:dyDescent="0.25">
      <c r="A50" s="50"/>
      <c r="B50" s="50"/>
      <c r="C50" s="50"/>
      <c r="D50" s="50"/>
      <c r="E50" s="50"/>
      <c r="F50" s="50"/>
      <c r="G50" s="50"/>
      <c r="H50" s="50"/>
      <c r="I50" s="50"/>
      <c r="J50" s="50"/>
      <c r="K50" s="50"/>
      <c r="L50" s="50"/>
      <c r="M50" s="50"/>
      <c r="N50" s="50"/>
      <c r="O50" s="50"/>
      <c r="P50" s="50"/>
      <c r="Q50" s="50"/>
      <c r="R50" s="50"/>
    </row>
    <row r="51" spans="1:18" x14ac:dyDescent="0.25">
      <c r="A51" s="50"/>
      <c r="B51" s="50"/>
      <c r="C51" s="50"/>
      <c r="D51" s="50"/>
      <c r="E51" s="50"/>
      <c r="F51" s="50"/>
      <c r="G51" s="50"/>
      <c r="H51" s="50"/>
      <c r="I51" s="50"/>
      <c r="J51" s="50"/>
      <c r="K51" s="50"/>
      <c r="L51" s="50"/>
      <c r="M51" s="50"/>
      <c r="N51" s="50"/>
      <c r="O51" s="50"/>
      <c r="P51" s="50"/>
      <c r="Q51" s="50"/>
      <c r="R51" s="50"/>
    </row>
    <row r="52" spans="1:18" x14ac:dyDescent="0.25">
      <c r="A52" s="50"/>
      <c r="B52" s="50"/>
      <c r="C52" s="50"/>
      <c r="D52" s="50"/>
      <c r="E52" s="50"/>
      <c r="F52" s="50"/>
      <c r="G52" s="50"/>
      <c r="H52" s="50"/>
      <c r="I52" s="50"/>
      <c r="J52" s="50"/>
      <c r="K52" s="50"/>
      <c r="L52" s="50"/>
      <c r="M52" s="50"/>
      <c r="N52" s="50"/>
      <c r="O52" s="50"/>
      <c r="P52" s="50"/>
      <c r="Q52" s="50"/>
      <c r="R52" s="50"/>
    </row>
    <row r="53" spans="1:18" x14ac:dyDescent="0.25">
      <c r="A53" s="50"/>
      <c r="B53" s="50"/>
      <c r="C53" s="50"/>
      <c r="D53" s="50"/>
      <c r="E53" s="50"/>
      <c r="F53" s="50"/>
      <c r="G53" s="50"/>
      <c r="H53" s="50"/>
      <c r="I53" s="50"/>
      <c r="J53" s="50"/>
      <c r="K53" s="50"/>
      <c r="L53" s="50"/>
      <c r="M53" s="50"/>
      <c r="N53" s="50"/>
      <c r="O53" s="50"/>
      <c r="P53" s="50"/>
      <c r="Q53" s="50"/>
      <c r="R53" s="50"/>
    </row>
    <row r="54" spans="1:18" x14ac:dyDescent="0.25">
      <c r="A54" s="50"/>
      <c r="B54" s="50"/>
      <c r="C54" s="50"/>
      <c r="D54" s="50"/>
      <c r="E54" s="50"/>
      <c r="F54" s="50"/>
      <c r="G54" s="50"/>
      <c r="H54" s="50"/>
      <c r="I54" s="50"/>
      <c r="J54" s="50"/>
      <c r="K54" s="50"/>
      <c r="L54" s="50"/>
      <c r="M54" s="50"/>
      <c r="N54" s="50"/>
      <c r="O54" s="50"/>
      <c r="P54" s="50"/>
      <c r="Q54" s="50"/>
      <c r="R54" s="50"/>
    </row>
    <row r="55" spans="1:18" x14ac:dyDescent="0.25">
      <c r="A55" s="50"/>
      <c r="B55" s="50"/>
      <c r="C55" s="50"/>
      <c r="D55" s="50"/>
      <c r="E55" s="50"/>
      <c r="F55" s="50"/>
      <c r="G55" s="50"/>
      <c r="H55" s="50"/>
      <c r="I55" s="50"/>
      <c r="J55" s="50"/>
      <c r="K55" s="50"/>
      <c r="L55" s="50"/>
      <c r="M55" s="50"/>
      <c r="N55" s="50"/>
      <c r="O55" s="50"/>
      <c r="P55" s="50"/>
      <c r="Q55" s="50"/>
      <c r="R55" s="50"/>
    </row>
    <row r="56" spans="1:18" x14ac:dyDescent="0.25">
      <c r="A56" s="50"/>
      <c r="B56" s="50"/>
      <c r="C56" s="50"/>
      <c r="D56" s="50"/>
      <c r="E56" s="50"/>
      <c r="F56" s="50"/>
      <c r="G56" s="50"/>
      <c r="H56" s="50"/>
      <c r="I56" s="50"/>
      <c r="J56" s="50"/>
      <c r="K56" s="50"/>
      <c r="L56" s="50"/>
      <c r="M56" s="50"/>
      <c r="N56" s="50"/>
      <c r="O56" s="50"/>
      <c r="P56" s="50"/>
      <c r="Q56" s="50"/>
      <c r="R56" s="50"/>
    </row>
    <row r="57" spans="1:18" x14ac:dyDescent="0.25">
      <c r="A57" s="50"/>
      <c r="B57" s="50"/>
      <c r="C57" s="50"/>
      <c r="D57" s="50"/>
      <c r="E57" s="50"/>
      <c r="F57" s="50"/>
      <c r="G57" s="50"/>
      <c r="H57" s="50"/>
      <c r="I57" s="50"/>
      <c r="J57" s="50"/>
      <c r="K57" s="50"/>
      <c r="L57" s="50"/>
      <c r="M57" s="50"/>
      <c r="N57" s="50"/>
      <c r="O57" s="50"/>
      <c r="P57" s="50"/>
      <c r="Q57" s="50"/>
      <c r="R57" s="50"/>
    </row>
    <row r="58" spans="1:18" x14ac:dyDescent="0.25">
      <c r="A58" s="50"/>
      <c r="B58" s="50"/>
      <c r="C58" s="50"/>
      <c r="D58" s="50"/>
      <c r="E58" s="50"/>
      <c r="F58" s="50"/>
      <c r="G58" s="50"/>
      <c r="H58" s="50"/>
      <c r="I58" s="50"/>
      <c r="J58" s="50"/>
      <c r="K58" s="50"/>
      <c r="L58" s="50"/>
      <c r="M58" s="50"/>
      <c r="N58" s="50"/>
      <c r="O58" s="50"/>
      <c r="P58" s="50"/>
      <c r="Q58" s="50"/>
      <c r="R58" s="50"/>
    </row>
    <row r="59" spans="1:18" x14ac:dyDescent="0.25">
      <c r="A59" s="50"/>
      <c r="B59" s="50"/>
      <c r="C59" s="50"/>
      <c r="D59" s="50"/>
      <c r="E59" s="50"/>
      <c r="F59" s="50"/>
      <c r="G59" s="50"/>
      <c r="H59" s="50"/>
      <c r="I59" s="50"/>
      <c r="J59" s="50"/>
      <c r="K59" s="50"/>
      <c r="L59" s="50"/>
      <c r="M59" s="50"/>
      <c r="N59" s="50"/>
      <c r="O59" s="50"/>
      <c r="P59" s="50"/>
      <c r="Q59" s="50"/>
      <c r="R59" s="50"/>
    </row>
    <row r="60" spans="1:18" x14ac:dyDescent="0.25">
      <c r="A60" s="50"/>
      <c r="B60" s="50"/>
      <c r="C60" s="50"/>
      <c r="D60" s="50"/>
      <c r="E60" s="50"/>
      <c r="F60" s="50"/>
      <c r="G60" s="50"/>
      <c r="H60" s="50"/>
      <c r="I60" s="50"/>
      <c r="J60" s="50"/>
      <c r="K60" s="50"/>
      <c r="L60" s="50"/>
      <c r="M60" s="50"/>
      <c r="N60" s="50"/>
      <c r="O60" s="50"/>
      <c r="P60" s="50"/>
      <c r="Q60" s="50"/>
      <c r="R60" s="50"/>
    </row>
    <row r="61" spans="1:18" x14ac:dyDescent="0.25">
      <c r="A61" s="50"/>
      <c r="B61" s="50"/>
      <c r="C61" s="50"/>
      <c r="D61" s="50"/>
      <c r="E61" s="50"/>
      <c r="F61" s="50"/>
      <c r="G61" s="50"/>
      <c r="H61" s="50"/>
      <c r="I61" s="50"/>
      <c r="J61" s="50"/>
      <c r="K61" s="50"/>
      <c r="L61" s="50"/>
      <c r="M61" s="50"/>
      <c r="N61" s="50"/>
      <c r="O61" s="50"/>
      <c r="P61" s="50"/>
      <c r="Q61" s="50"/>
      <c r="R61" s="50"/>
    </row>
    <row r="62" spans="1:18" x14ac:dyDescent="0.25">
      <c r="A62" s="50"/>
      <c r="B62" s="50"/>
      <c r="C62" s="50"/>
      <c r="D62" s="50"/>
      <c r="E62" s="50"/>
      <c r="F62" s="50"/>
      <c r="G62" s="50"/>
      <c r="H62" s="50"/>
      <c r="I62" s="50"/>
      <c r="J62" s="50"/>
      <c r="K62" s="50"/>
      <c r="L62" s="50"/>
      <c r="M62" s="50"/>
      <c r="N62" s="50"/>
      <c r="O62" s="50"/>
      <c r="P62" s="50"/>
      <c r="Q62" s="50"/>
      <c r="R62" s="50"/>
    </row>
    <row r="63" spans="1:18" x14ac:dyDescent="0.25">
      <c r="A63" s="50"/>
      <c r="B63" s="50"/>
      <c r="C63" s="50"/>
      <c r="D63" s="50"/>
      <c r="E63" s="50"/>
      <c r="F63" s="50"/>
      <c r="G63" s="50"/>
      <c r="H63" s="50"/>
      <c r="I63" s="50"/>
      <c r="J63" s="50"/>
      <c r="K63" s="50"/>
      <c r="L63" s="50"/>
      <c r="M63" s="50"/>
      <c r="N63" s="50"/>
      <c r="O63" s="50"/>
      <c r="P63" s="50"/>
      <c r="Q63" s="50"/>
      <c r="R63" s="50"/>
    </row>
    <row r="64" spans="1:18" x14ac:dyDescent="0.25">
      <c r="A64" s="50"/>
      <c r="B64" s="50"/>
      <c r="C64" s="50"/>
      <c r="D64" s="50"/>
      <c r="E64" s="50"/>
      <c r="F64" s="50"/>
      <c r="G64" s="50"/>
      <c r="H64" s="50"/>
      <c r="I64" s="50"/>
      <c r="J64" s="50"/>
      <c r="K64" s="50"/>
      <c r="L64" s="50"/>
      <c r="M64" s="50"/>
      <c r="N64" s="50"/>
      <c r="O64" s="50"/>
      <c r="P64" s="50"/>
      <c r="Q64" s="50"/>
      <c r="R64" s="50"/>
    </row>
    <row r="65" spans="1:18" x14ac:dyDescent="0.25">
      <c r="A65" s="50"/>
      <c r="B65" s="50"/>
      <c r="C65" s="50"/>
      <c r="D65" s="50"/>
      <c r="E65" s="50"/>
      <c r="F65" s="50"/>
      <c r="G65" s="50"/>
      <c r="H65" s="50"/>
      <c r="I65" s="50"/>
      <c r="J65" s="50"/>
      <c r="K65" s="50"/>
      <c r="L65" s="50"/>
      <c r="M65" s="50"/>
      <c r="N65" s="50"/>
      <c r="O65" s="50"/>
      <c r="P65" s="50"/>
      <c r="Q65" s="50"/>
      <c r="R65" s="50"/>
    </row>
    <row r="66" spans="1:18" x14ac:dyDescent="0.25">
      <c r="A66" s="50"/>
      <c r="B66" s="50"/>
      <c r="C66" s="50"/>
      <c r="D66" s="50"/>
      <c r="E66" s="50"/>
      <c r="F66" s="50"/>
      <c r="G66" s="50"/>
      <c r="H66" s="50"/>
      <c r="I66" s="50"/>
      <c r="J66" s="50"/>
      <c r="K66" s="50"/>
      <c r="L66" s="50"/>
      <c r="M66" s="50"/>
      <c r="N66" s="50"/>
      <c r="O66" s="50"/>
      <c r="P66" s="50"/>
      <c r="Q66" s="50"/>
      <c r="R66" s="50"/>
    </row>
  </sheetData>
  <mergeCells count="194">
    <mergeCell ref="K32:M32"/>
    <mergeCell ref="K33:M33"/>
    <mergeCell ref="K34:M34"/>
    <mergeCell ref="K35:M35"/>
    <mergeCell ref="K36:M36"/>
    <mergeCell ref="K37:M37"/>
    <mergeCell ref="K38:M38"/>
    <mergeCell ref="K39:M39"/>
    <mergeCell ref="N31:R31"/>
    <mergeCell ref="N32:R32"/>
    <mergeCell ref="N33:R33"/>
    <mergeCell ref="N34:R34"/>
    <mergeCell ref="N35:R35"/>
    <mergeCell ref="N36:R36"/>
    <mergeCell ref="N37:R37"/>
    <mergeCell ref="N38:R38"/>
    <mergeCell ref="K19:M19"/>
    <mergeCell ref="K20:M20"/>
    <mergeCell ref="K21:M21"/>
    <mergeCell ref="K22:M22"/>
    <mergeCell ref="K23:M23"/>
    <mergeCell ref="N19:R19"/>
    <mergeCell ref="N20:R20"/>
    <mergeCell ref="N21:R21"/>
    <mergeCell ref="N22:R22"/>
    <mergeCell ref="N23:R23"/>
    <mergeCell ref="A32:A35"/>
    <mergeCell ref="J32:J35"/>
    <mergeCell ref="A36:A40"/>
    <mergeCell ref="J36:J40"/>
    <mergeCell ref="B40:E40"/>
    <mergeCell ref="F40:I40"/>
    <mergeCell ref="B26:E26"/>
    <mergeCell ref="B27:E27"/>
    <mergeCell ref="B28:E28"/>
    <mergeCell ref="B29:E29"/>
    <mergeCell ref="B30:E30"/>
    <mergeCell ref="B31:E31"/>
    <mergeCell ref="B32:E32"/>
    <mergeCell ref="B33:E33"/>
    <mergeCell ref="B34:E34"/>
    <mergeCell ref="F26:I26"/>
    <mergeCell ref="F27:I27"/>
    <mergeCell ref="F28:I28"/>
    <mergeCell ref="F29:I29"/>
    <mergeCell ref="F30:I30"/>
    <mergeCell ref="F31:I31"/>
    <mergeCell ref="F36:I36"/>
    <mergeCell ref="F37:I37"/>
    <mergeCell ref="F38:I38"/>
    <mergeCell ref="B35:E35"/>
    <mergeCell ref="B36:E36"/>
    <mergeCell ref="B37:E37"/>
    <mergeCell ref="B38:E38"/>
    <mergeCell ref="B39:E39"/>
    <mergeCell ref="F32:I32"/>
    <mergeCell ref="F33:I33"/>
    <mergeCell ref="F34:I34"/>
    <mergeCell ref="F35:I35"/>
    <mergeCell ref="F39:I39"/>
    <mergeCell ref="B19:E19"/>
    <mergeCell ref="B20:E20"/>
    <mergeCell ref="F19:I19"/>
    <mergeCell ref="F20:I20"/>
    <mergeCell ref="B21:E21"/>
    <mergeCell ref="B22:E22"/>
    <mergeCell ref="B23:E23"/>
    <mergeCell ref="B24:E24"/>
    <mergeCell ref="B25:E25"/>
    <mergeCell ref="F21:I21"/>
    <mergeCell ref="F22:I22"/>
    <mergeCell ref="F23:I23"/>
    <mergeCell ref="F24:I24"/>
    <mergeCell ref="F25:I25"/>
    <mergeCell ref="B18:E18"/>
    <mergeCell ref="F18:I18"/>
    <mergeCell ref="K18:M18"/>
    <mergeCell ref="X1:AA4"/>
    <mergeCell ref="X5:Y6"/>
    <mergeCell ref="Z5:AA6"/>
    <mergeCell ref="X7:Y7"/>
    <mergeCell ref="Z7:AA7"/>
    <mergeCell ref="X8:Y8"/>
    <mergeCell ref="Z8:AA8"/>
    <mergeCell ref="A9:AA10"/>
    <mergeCell ref="A11:AA12"/>
    <mergeCell ref="A1:A8"/>
    <mergeCell ref="B1:W8"/>
    <mergeCell ref="A13:I13"/>
    <mergeCell ref="J13:R13"/>
    <mergeCell ref="S13:AA13"/>
    <mergeCell ref="B14:E14"/>
    <mergeCell ref="F14:I14"/>
    <mergeCell ref="K14:M14"/>
    <mergeCell ref="N14:R14"/>
    <mergeCell ref="T14:V14"/>
    <mergeCell ref="W14:AA14"/>
    <mergeCell ref="W15:AA15"/>
    <mergeCell ref="B16:E16"/>
    <mergeCell ref="F16:I16"/>
    <mergeCell ref="K16:M16"/>
    <mergeCell ref="N16:R16"/>
    <mergeCell ref="T16:V16"/>
    <mergeCell ref="W16:AA16"/>
    <mergeCell ref="B17:E17"/>
    <mergeCell ref="F17:I17"/>
    <mergeCell ref="K17:M17"/>
    <mergeCell ref="N17:R17"/>
    <mergeCell ref="T17:V17"/>
    <mergeCell ref="W17:AA17"/>
    <mergeCell ref="N18:R18"/>
    <mergeCell ref="T18:V18"/>
    <mergeCell ref="W18:AA18"/>
    <mergeCell ref="A19:A23"/>
    <mergeCell ref="J19:J23"/>
    <mergeCell ref="S19:S23"/>
    <mergeCell ref="T19:V19"/>
    <mergeCell ref="W19:AA19"/>
    <mergeCell ref="T20:V20"/>
    <mergeCell ref="W20:AA20"/>
    <mergeCell ref="T21:V21"/>
    <mergeCell ref="W21:AA21"/>
    <mergeCell ref="T22:V22"/>
    <mergeCell ref="W22:AA22"/>
    <mergeCell ref="T23:V23"/>
    <mergeCell ref="W23:AA23"/>
    <mergeCell ref="A15:A18"/>
    <mergeCell ref="B15:E15"/>
    <mergeCell ref="F15:I15"/>
    <mergeCell ref="J15:J18"/>
    <mergeCell ref="K15:M15"/>
    <mergeCell ref="N15:R15"/>
    <mergeCell ref="S15:S18"/>
    <mergeCell ref="T15:V15"/>
    <mergeCell ref="A24:A26"/>
    <mergeCell ref="J24:J26"/>
    <mergeCell ref="S24:S26"/>
    <mergeCell ref="T24:V24"/>
    <mergeCell ref="W24:AA24"/>
    <mergeCell ref="T25:V25"/>
    <mergeCell ref="W25:AA25"/>
    <mergeCell ref="T26:V26"/>
    <mergeCell ref="W26:AA26"/>
    <mergeCell ref="K24:M24"/>
    <mergeCell ref="K25:M25"/>
    <mergeCell ref="K26:M26"/>
    <mergeCell ref="N24:R24"/>
    <mergeCell ref="N25:R25"/>
    <mergeCell ref="N26:R26"/>
    <mergeCell ref="A27:A31"/>
    <mergeCell ref="J27:J31"/>
    <mergeCell ref="S27:S31"/>
    <mergeCell ref="T27:V27"/>
    <mergeCell ref="W27:AA27"/>
    <mergeCell ref="T28:V28"/>
    <mergeCell ref="W28:AA28"/>
    <mergeCell ref="T29:V29"/>
    <mergeCell ref="W29:AA29"/>
    <mergeCell ref="T30:V30"/>
    <mergeCell ref="W30:AA30"/>
    <mergeCell ref="T31:V31"/>
    <mergeCell ref="W31:AA31"/>
    <mergeCell ref="K27:M27"/>
    <mergeCell ref="K28:M28"/>
    <mergeCell ref="K29:M29"/>
    <mergeCell ref="K30:M30"/>
    <mergeCell ref="K31:M31"/>
    <mergeCell ref="N27:R27"/>
    <mergeCell ref="N28:R28"/>
    <mergeCell ref="N29:R29"/>
    <mergeCell ref="N30:R30"/>
    <mergeCell ref="S32:S35"/>
    <mergeCell ref="T32:V32"/>
    <mergeCell ref="W32:AA32"/>
    <mergeCell ref="T33:V33"/>
    <mergeCell ref="W33:AA33"/>
    <mergeCell ref="T34:V34"/>
    <mergeCell ref="W34:AA34"/>
    <mergeCell ref="T35:V35"/>
    <mergeCell ref="W35:AA35"/>
    <mergeCell ref="K40:M40"/>
    <mergeCell ref="N40:R40"/>
    <mergeCell ref="T40:V40"/>
    <mergeCell ref="W40:AA40"/>
    <mergeCell ref="S36:S40"/>
    <mergeCell ref="T36:V36"/>
    <mergeCell ref="W36:AA36"/>
    <mergeCell ref="T37:V37"/>
    <mergeCell ref="W37:AA37"/>
    <mergeCell ref="T38:V38"/>
    <mergeCell ref="W38:AA38"/>
    <mergeCell ref="T39:V39"/>
    <mergeCell ref="W39:AA39"/>
    <mergeCell ref="N39:R39"/>
  </mergeCells>
  <dataValidations count="3">
    <dataValidation type="list" allowBlank="1" showInputMessage="1" showErrorMessage="1" sqref="B10:R10" xr:uid="{00000000-0002-0000-0100-000000000000}">
      <formula1>Tipo</formula1>
    </dataValidation>
    <dataValidation type="list" allowBlank="1" showInputMessage="1" showErrorMessage="1" sqref="B11:R11" xr:uid="{00000000-0002-0000-0100-000001000000}">
      <formula1>INDIRECT(B10)</formula1>
    </dataValidation>
    <dataValidation type="list" allowBlank="1" showInputMessage="1" showErrorMessage="1" sqref="B12:R12" xr:uid="{00000000-0002-0000-0100-000002000000}">
      <formula1>Dependencia</formula1>
    </dataValidation>
  </dataValidations>
  <pageMargins left="0.7" right="0.7" top="0.75" bottom="0.75" header="0.3" footer="0.3"/>
  <pageSetup paperSize="9" scale="26" orientation="portrait" r:id="rId1"/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V51"/>
  <sheetViews>
    <sheetView view="pageBreakPreview" zoomScale="86" zoomScaleNormal="100" zoomScaleSheetLayoutView="86" workbookViewId="0">
      <selection activeCell="E12" sqref="E12:E13"/>
    </sheetView>
  </sheetViews>
  <sheetFormatPr baseColWidth="10" defaultColWidth="4.7109375" defaultRowHeight="15" x14ac:dyDescent="0.25"/>
  <cols>
    <col min="1" max="1" width="6.7109375" customWidth="1"/>
    <col min="2" max="2" width="14.42578125" customWidth="1"/>
    <col min="3" max="3" width="17.85546875" customWidth="1"/>
    <col min="4" max="4" width="24.85546875" customWidth="1"/>
    <col min="5" max="5" width="22.85546875" customWidth="1"/>
    <col min="6" max="6" width="31.28515625" customWidth="1"/>
    <col min="7" max="7" width="19.42578125" customWidth="1"/>
    <col min="8" max="8" width="22" customWidth="1"/>
    <col min="9" max="9" width="22" style="3" customWidth="1"/>
    <col min="10" max="10" width="7.140625" style="3" bestFit="1" customWidth="1"/>
    <col min="11" max="11" width="17.28515625" customWidth="1"/>
    <col min="12" max="12" width="7.140625" bestFit="1" customWidth="1"/>
    <col min="13" max="13" width="18.5703125" customWidth="1"/>
    <col min="14" max="14" width="16.140625" customWidth="1"/>
    <col min="15" max="15" width="17.5703125" style="3" customWidth="1"/>
    <col min="16" max="16" width="15.7109375" style="3" customWidth="1"/>
    <col min="17" max="17" width="12.140625" style="3" customWidth="1"/>
    <col min="18" max="18" width="7.140625" style="3" bestFit="1" customWidth="1"/>
    <col min="19" max="19" width="11.7109375" bestFit="1" customWidth="1"/>
    <col min="20" max="20" width="7.140625" bestFit="1" customWidth="1"/>
    <col min="21" max="21" width="16.140625" customWidth="1"/>
    <col min="22" max="22" width="13.7109375" customWidth="1"/>
  </cols>
  <sheetData>
    <row r="1" spans="1:22" s="3" customFormat="1" ht="15" customHeight="1" x14ac:dyDescent="0.25">
      <c r="A1" s="448"/>
      <c r="B1" s="449"/>
      <c r="C1" s="449"/>
      <c r="D1" s="450"/>
      <c r="E1" s="309" t="s">
        <v>223</v>
      </c>
      <c r="F1" s="309"/>
      <c r="G1" s="309"/>
      <c r="H1" s="309"/>
      <c r="I1" s="309"/>
      <c r="J1" s="309"/>
      <c r="K1" s="309"/>
      <c r="L1" s="309"/>
      <c r="M1" s="309"/>
      <c r="N1" s="309"/>
      <c r="O1" s="309"/>
      <c r="P1" s="309"/>
      <c r="Q1" s="309"/>
      <c r="R1" s="312" t="s">
        <v>198</v>
      </c>
      <c r="S1" s="312"/>
      <c r="T1" s="312"/>
      <c r="U1" s="312"/>
      <c r="V1" s="312"/>
    </row>
    <row r="2" spans="1:22" s="3" customFormat="1" ht="15" customHeight="1" x14ac:dyDescent="0.25">
      <c r="A2" s="410"/>
      <c r="B2" s="451"/>
      <c r="C2" s="451"/>
      <c r="D2" s="412"/>
      <c r="E2" s="309"/>
      <c r="F2" s="309"/>
      <c r="G2" s="309"/>
      <c r="H2" s="309"/>
      <c r="I2" s="309"/>
      <c r="J2" s="309"/>
      <c r="K2" s="309"/>
      <c r="L2" s="309"/>
      <c r="M2" s="309"/>
      <c r="N2" s="309"/>
      <c r="O2" s="309"/>
      <c r="P2" s="309"/>
      <c r="Q2" s="309"/>
      <c r="R2" s="312"/>
      <c r="S2" s="312"/>
      <c r="T2" s="312"/>
      <c r="U2" s="312"/>
      <c r="V2" s="312"/>
    </row>
    <row r="3" spans="1:22" s="3" customFormat="1" ht="15" customHeight="1" x14ac:dyDescent="0.25">
      <c r="A3" s="410"/>
      <c r="B3" s="451"/>
      <c r="C3" s="451"/>
      <c r="D3" s="412"/>
      <c r="E3" s="309"/>
      <c r="F3" s="309"/>
      <c r="G3" s="309"/>
      <c r="H3" s="309"/>
      <c r="I3" s="309"/>
      <c r="J3" s="309"/>
      <c r="K3" s="309"/>
      <c r="L3" s="309"/>
      <c r="M3" s="309"/>
      <c r="N3" s="309"/>
      <c r="O3" s="309"/>
      <c r="P3" s="309"/>
      <c r="Q3" s="309"/>
      <c r="R3" s="312"/>
      <c r="S3" s="312"/>
      <c r="T3" s="312"/>
      <c r="U3" s="312"/>
      <c r="V3" s="312"/>
    </row>
    <row r="4" spans="1:22" s="3" customFormat="1" ht="15" customHeight="1" x14ac:dyDescent="0.25">
      <c r="A4" s="410"/>
      <c r="B4" s="451"/>
      <c r="C4" s="451"/>
      <c r="D4" s="412"/>
      <c r="E4" s="309"/>
      <c r="F4" s="309"/>
      <c r="G4" s="309"/>
      <c r="H4" s="309"/>
      <c r="I4" s="309"/>
      <c r="J4" s="309"/>
      <c r="K4" s="309"/>
      <c r="L4" s="309"/>
      <c r="M4" s="309"/>
      <c r="N4" s="309"/>
      <c r="O4" s="309"/>
      <c r="P4" s="309"/>
      <c r="Q4" s="309"/>
      <c r="R4" s="312"/>
      <c r="S4" s="312"/>
      <c r="T4" s="312"/>
      <c r="U4" s="312"/>
      <c r="V4" s="312"/>
    </row>
    <row r="5" spans="1:22" s="3" customFormat="1" ht="15" customHeight="1" x14ac:dyDescent="0.25">
      <c r="A5" s="410"/>
      <c r="B5" s="451"/>
      <c r="C5" s="451"/>
      <c r="D5" s="412"/>
      <c r="E5" s="309"/>
      <c r="F5" s="309"/>
      <c r="G5" s="309"/>
      <c r="H5" s="309"/>
      <c r="I5" s="309"/>
      <c r="J5" s="309"/>
      <c r="K5" s="309"/>
      <c r="L5" s="309"/>
      <c r="M5" s="309"/>
      <c r="N5" s="309"/>
      <c r="O5" s="309"/>
      <c r="P5" s="309"/>
      <c r="Q5" s="309"/>
      <c r="R5" s="314" t="s">
        <v>229</v>
      </c>
      <c r="S5" s="314"/>
      <c r="T5" s="314"/>
      <c r="U5" s="314" t="s">
        <v>230</v>
      </c>
      <c r="V5" s="314"/>
    </row>
    <row r="6" spans="1:22" s="3" customFormat="1" ht="15" customHeight="1" x14ac:dyDescent="0.25">
      <c r="A6" s="410"/>
      <c r="B6" s="451"/>
      <c r="C6" s="451"/>
      <c r="D6" s="412"/>
      <c r="E6" s="309"/>
      <c r="F6" s="309"/>
      <c r="G6" s="309"/>
      <c r="H6" s="309"/>
      <c r="I6" s="309"/>
      <c r="J6" s="309"/>
      <c r="K6" s="309"/>
      <c r="L6" s="309"/>
      <c r="M6" s="309"/>
      <c r="N6" s="309"/>
      <c r="O6" s="309"/>
      <c r="P6" s="309"/>
      <c r="Q6" s="309"/>
      <c r="R6" s="314" t="s">
        <v>231</v>
      </c>
      <c r="S6" s="314"/>
      <c r="T6" s="314"/>
      <c r="U6" s="314">
        <v>3</v>
      </c>
      <c r="V6" s="314"/>
    </row>
    <row r="7" spans="1:22" s="3" customFormat="1" ht="15" customHeight="1" thickBot="1" x14ac:dyDescent="0.3">
      <c r="A7" s="452"/>
      <c r="B7" s="453"/>
      <c r="C7" s="453"/>
      <c r="D7" s="454"/>
      <c r="E7" s="447"/>
      <c r="F7" s="447"/>
      <c r="G7" s="447"/>
      <c r="H7" s="447"/>
      <c r="I7" s="447"/>
      <c r="J7" s="447"/>
      <c r="K7" s="447"/>
      <c r="L7" s="447"/>
      <c r="M7" s="447"/>
      <c r="N7" s="447"/>
      <c r="O7" s="447"/>
      <c r="P7" s="447"/>
      <c r="Q7" s="447"/>
      <c r="R7" s="445" t="s">
        <v>232</v>
      </c>
      <c r="S7" s="445"/>
      <c r="T7" s="445"/>
      <c r="U7" s="446">
        <v>43783</v>
      </c>
      <c r="V7" s="445"/>
    </row>
    <row r="8" spans="1:22" s="3" customFormat="1" ht="15.75" customHeight="1" x14ac:dyDescent="0.25">
      <c r="A8" s="507" t="s">
        <v>190</v>
      </c>
      <c r="B8" s="509" t="s">
        <v>203</v>
      </c>
      <c r="C8" s="509" t="s">
        <v>237</v>
      </c>
      <c r="D8" s="509" t="s">
        <v>242</v>
      </c>
      <c r="E8" s="511" t="s">
        <v>173</v>
      </c>
      <c r="F8" s="511" t="s">
        <v>204</v>
      </c>
      <c r="G8" s="511" t="s">
        <v>0</v>
      </c>
      <c r="H8" s="511" t="s">
        <v>273</v>
      </c>
      <c r="I8" s="501" t="s">
        <v>27</v>
      </c>
      <c r="J8" s="501"/>
      <c r="K8" s="501" t="s">
        <v>1</v>
      </c>
      <c r="L8" s="501"/>
      <c r="M8" s="501" t="s">
        <v>2</v>
      </c>
      <c r="N8" s="505" t="s">
        <v>146</v>
      </c>
      <c r="O8" s="513" t="s">
        <v>195</v>
      </c>
      <c r="P8" s="513" t="s">
        <v>196</v>
      </c>
      <c r="Q8" s="503" t="s">
        <v>27</v>
      </c>
      <c r="R8" s="503"/>
      <c r="S8" s="503" t="s">
        <v>6</v>
      </c>
      <c r="T8" s="503"/>
      <c r="U8" s="503" t="s">
        <v>7</v>
      </c>
      <c r="V8" s="515" t="s">
        <v>194</v>
      </c>
    </row>
    <row r="9" spans="1:22" ht="89.25" customHeight="1" thickBot="1" x14ac:dyDescent="0.3">
      <c r="A9" s="508"/>
      <c r="B9" s="510"/>
      <c r="C9" s="510"/>
      <c r="D9" s="510"/>
      <c r="E9" s="512"/>
      <c r="F9" s="512"/>
      <c r="G9" s="512"/>
      <c r="H9" s="512"/>
      <c r="I9" s="502"/>
      <c r="J9" s="502"/>
      <c r="K9" s="502"/>
      <c r="L9" s="502"/>
      <c r="M9" s="502"/>
      <c r="N9" s="506"/>
      <c r="O9" s="514"/>
      <c r="P9" s="514"/>
      <c r="Q9" s="504"/>
      <c r="R9" s="504"/>
      <c r="S9" s="504"/>
      <c r="T9" s="504"/>
      <c r="U9" s="504"/>
      <c r="V9" s="516"/>
    </row>
    <row r="10" spans="1:22" ht="49.5" customHeight="1" x14ac:dyDescent="0.25">
      <c r="A10" s="467" t="s">
        <v>420</v>
      </c>
      <c r="B10" s="470" t="s">
        <v>243</v>
      </c>
      <c r="C10" s="470" t="s">
        <v>247</v>
      </c>
      <c r="D10" s="470" t="s">
        <v>280</v>
      </c>
      <c r="E10" s="458" t="s">
        <v>425</v>
      </c>
      <c r="F10" s="80" t="s">
        <v>427</v>
      </c>
      <c r="G10" s="458" t="s">
        <v>432</v>
      </c>
      <c r="H10" s="458" t="s">
        <v>322</v>
      </c>
      <c r="I10" s="461" t="s">
        <v>16</v>
      </c>
      <c r="J10" s="464">
        <f t="shared" ref="J10:J12" si="0">IF(I10="Raro",1,IF(I10="Improbable",2,IF(I10="Posible",3,IF(I10="Probable",4,IF(I10="Casi Seguro",5)))))</f>
        <v>3</v>
      </c>
      <c r="K10" s="461" t="s">
        <v>12</v>
      </c>
      <c r="L10" s="464">
        <f>IF(K10="Insignificante",1,IF(K10="Menor",2,IF(K10="Moderado",3,IF(K10="Mayor ",4,IF(K10="Catastrófico",5)))))</f>
        <v>2</v>
      </c>
      <c r="M10" s="464" t="str">
        <f>IF(AND(J10=1,L10=1),"BAJO 4%",IF(AND(J10=1,L10=2),"BAJO 16%",IF(AND(J10=2,L10=1),"BAJO 8%",IF(AND(J10=2,L10=2),"BAJO 20%",IF(AND(J10=3,L10=1),"BAJO 12%",IF(AND(J10=4,L10=1),"MODERADO 24%",IF(AND(J10=3,L10=2),"MODERADO 28%",IF(AND(J10=1,L10=3),"MODERADO 32%",IF(AND(J10=2,L10=3),"MODERADO 36%",IF(AND(J10=5,L10=1),"ALTO 40%",IF(AND(J10=4,L10=2),"ALTO 44%",IF(AND(J10=5,L10=2),"ALTO 48%",IF(AND(J10=3,L10=3),"ALTO 52%",IF(AND(J10=4,L10=3),"ALTO 56%",IF(AND(J10=1,L10=4),"ALTO 60%",IF(AND(J10=2,L10=4),"ALTO 64%",IF(AND(J10=1,L10=5),"ALTO 68%",IF(AND(J10=5,L10=3),"EXTREMA 72%",IF(AND(J10=3,L10=4),"EXTREMA 76%",IF(AND(J10=4,L10=4),"EXTREMA 80%",IF(AND(J10=5,L10=4),"EXTREMA 84%",IF(AND(J10=2,L10=5),"EXTREMA 88%",IF(AND(J10=3,L10=5),"EXTREMA 92%",IF(AND(J10=4,L10=5),"EXTREMA 96%",IF(AND(J10=5,L10=5),"EXTREMA 100%")))))))))))))))))))))))))</f>
        <v>MODERADO 28%</v>
      </c>
      <c r="N10" s="473" t="str">
        <f>IF('3.Controles'!D12=1,"C1",IF('3.Controles'!D12=2,"C1,C2",IF('3.Controles'!D12=3,"C1,C2,C3",IF('3.Controles'!D12=4,"C1,C2,C3,C4",IF('3.Controles'!D12=5,"C1,C2,C3,C4,C5",IF('3.Controles'!D12=6,"C1,C2,C3,C4,C5,C6"))))))</f>
        <v>C1,C2</v>
      </c>
      <c r="O10" s="473">
        <f>'3.Controles'!V12</f>
        <v>100</v>
      </c>
      <c r="P10" s="473">
        <f>'3.Controles'!V11</f>
        <v>100</v>
      </c>
      <c r="Q10" s="473" t="str">
        <f>IF(R10=1,"Raro",IF(R10=2,"Improbable",IF(R10=3,"Posible",IF(R10=4,"Probable",IF(R10=5,"Casi Seguro")))))</f>
        <v>Raro</v>
      </c>
      <c r="R10" s="473">
        <f>IF('3.Controles'!U12=1,IF('3.Controles'!V12&lt;55,J10,IF('3.Controles'!V12&lt;75,J10-1,IF('3.Controles'!V12&lt;110,J10-2))),J10)</f>
        <v>1</v>
      </c>
      <c r="S10" s="473" t="str">
        <f>IF(T10=1,"Insignificante",IF(T10=2,"Menor",IF(T10=3,"Moderado",IF(T10=4,"Mayor",IF(T10=5,"Catastrofico")))))</f>
        <v>Insignificante</v>
      </c>
      <c r="T10" s="473">
        <f>IF('3.Controles'!U11=1,IF('3.Controles'!V11&lt;55,L14,IF('3.Controles'!V11&lt;75,L14-1,IF('3.Controles'!V11&lt;110,L14-2))),L14)</f>
        <v>1</v>
      </c>
      <c r="U10" s="476" t="str">
        <f>IF(AND(R10=1,T10=1),"BAJO 4%",IF(AND(R10=1,T10=2),"BAJO 16%",IF(AND(R10=2,T10=1),"BAJO 8%",IF(AND(R10=2,T10=2),"BAJO 20%",IF(AND(R10=3,T10=1),"BAJO 12%",IF(AND(R10=4,T10=1),"MODERADO 24%",IF(AND(R10=3,T10=2),"MODERADO 28%",IF(AND(R10=1,T10=3),"MODERADO 32%",IF(AND(R10=2,T10=3),"MODERADO 36%",IF(AND(R10=5,T10=1),"ALTO 40%",IF(AND(R10=4,T10=2),"ALTO 44%",IF(AND(R10=5,T10=2),"ALTO 48%",IF(AND(R10=3,T10=3),"ALTO 52%",IF(AND(R10=4,T10=3),"ALTO 56%",IF(AND(R10=1,T10=4),"ALTO 60%",IF(AND(R10=2,T10=4),"ALTO 64%",IF(AND(R10=1,T10=5),"ALTO 68%",IF(AND(R10=5,T10=3),"EXTREMA 72%",IF(AND(R10=3,T10=4),"EXTREMA 76%",IF(AND(R10=4,T10=4),"EXTREMA 80%",IF(AND(R10=5,T10=4),"EXTREMA 84%",IF(AND(R10=2,T10=5),"EXTREMA 88%",IF(AND(R10=3,T10=5),"EXTREMA 92%",IF(AND(R10=4,T10=5),"EXTREMA 96%",IF(AND(R10=5,T10=5),"EXTREMA 100%")))))))))))))))))))))))))</f>
        <v>BAJO 4%</v>
      </c>
      <c r="V10" s="455" t="s">
        <v>73</v>
      </c>
    </row>
    <row r="11" spans="1:22" s="3" customFormat="1" ht="57.75" customHeight="1" thickBot="1" x14ac:dyDescent="0.3">
      <c r="A11" s="468"/>
      <c r="B11" s="471"/>
      <c r="C11" s="471"/>
      <c r="D11" s="471"/>
      <c r="E11" s="459"/>
      <c r="F11" s="80" t="s">
        <v>428</v>
      </c>
      <c r="G11" s="459"/>
      <c r="H11" s="459"/>
      <c r="I11" s="462"/>
      <c r="J11" s="465"/>
      <c r="K11" s="462"/>
      <c r="L11" s="465"/>
      <c r="M11" s="465"/>
      <c r="N11" s="474"/>
      <c r="O11" s="474"/>
      <c r="P11" s="474"/>
      <c r="Q11" s="474"/>
      <c r="R11" s="474"/>
      <c r="S11" s="474"/>
      <c r="T11" s="474"/>
      <c r="U11" s="477"/>
      <c r="V11" s="456"/>
    </row>
    <row r="12" spans="1:22" ht="56.25" customHeight="1" thickBot="1" x14ac:dyDescent="0.3">
      <c r="A12" s="467" t="s">
        <v>421</v>
      </c>
      <c r="B12" s="470" t="s">
        <v>243</v>
      </c>
      <c r="C12" s="470" t="s">
        <v>247</v>
      </c>
      <c r="D12" s="470" t="s">
        <v>280</v>
      </c>
      <c r="E12" s="458" t="s">
        <v>426</v>
      </c>
      <c r="F12" s="82" t="s">
        <v>435</v>
      </c>
      <c r="G12" s="458" t="s">
        <v>433</v>
      </c>
      <c r="H12" s="458" t="s">
        <v>17</v>
      </c>
      <c r="I12" s="461" t="s">
        <v>10</v>
      </c>
      <c r="J12" s="464">
        <f t="shared" si="0"/>
        <v>1</v>
      </c>
      <c r="K12" s="461" t="s">
        <v>12</v>
      </c>
      <c r="L12" s="464">
        <f>IF(K12="Insignificante",1,IF(K12="Menor",2,IF(K12="Moderado",3,IF(K12="Mayor ",4,IF(K12="Catastrófico",5)))))</f>
        <v>2</v>
      </c>
      <c r="M12" s="464" t="str">
        <f>IF(AND(J12=1,L12=1),"BAJO 4%",IF(AND(J12=1,L12=2),"BAJO 16%",IF(AND(J12=2,L12=1),"BAJO 8%",IF(AND(J12=2,L12=2),"BAJO 20%",IF(AND(J12=3,L12=1),"BAJO 12%",IF(AND(J12=4,L12=1),"MODERADO 24%",IF(AND(J12=3,L12=2),"MODERADO 28%",IF(AND(J12=1,L12=3),"MODERADO 32%",IF(AND(J12=2,L12=3),"MODERADO 36%",IF(AND(J12=5,L12=1),"ALTO 40%",IF(AND(J12=4,L12=2),"ALTO 44%",IF(AND(J12=5,L12=2),"ALTO 48%",IF(AND(J12=3,L12=3),"ALTO 52%",IF(AND(J12=4,L12=3),"ALTO 56%",IF(AND(J12=1,L12=4),"ALTO 60%",IF(AND(J12=2,L12=4),"ALTO 64%",IF(AND(J12=1,L12=5),"ALTO 68%",IF(AND(J12=5,L12=3),"EXTREMA 72%",IF(AND(J12=3,L12=4),"EXTREMA 76%",IF(AND(J12=4,L12=4),"EXTREMA 80%",IF(AND(J12=5,L12=4),"EXTREMA 84%",IF(AND(J12=2,L12=5),"EXTREMA 88%",IF(AND(J12=3,L12=5),"EXTREMA 92%",IF(AND(J12=4,L12=5),"EXTREMA 96%",IF(AND(J12=5,L12=5),"EXTREMA 100%")))))))))))))))))))))))))</f>
        <v>BAJO 16%</v>
      </c>
      <c r="N12" s="473" t="str">
        <f>IF('3.Controles'!D16=1,"C1",IF('3.Controles'!D16=2,"C1,C2",IF('3.Controles'!D16=3,"C1,C2,C3",IF('3.Controles'!D16=4,"C1,C2,C3,C4",IF('3.Controles'!D16=5,"C1,C2,C3,C4,C5",IF('3.Controles'!D16=6,"C1,C2,C3,C4,C5,C6"))))))</f>
        <v>C1,C2</v>
      </c>
      <c r="O12" s="473">
        <f>'3.Controles'!V16</f>
        <v>85</v>
      </c>
      <c r="P12" s="473">
        <f>'3.Controles'!V15</f>
        <v>100</v>
      </c>
      <c r="Q12" s="473" t="str">
        <f t="shared" ref="Q12" si="1">IF(R12=1,"Raro",IF(R12=2,"Improbable",IF(R12=3,"Posible",IF(R12=4,"Probable",IF(R12=5,"Casi Seguro")))))</f>
        <v>Raro</v>
      </c>
      <c r="R12" s="473">
        <f>IF('3.Controles'!U16=1,IF('3.Controles'!V16&lt;55,L14,IF('3.Controles'!V16&lt;75,L14-1,IF('3.Controles'!V16&lt;110,L14-2))),L14)</f>
        <v>1</v>
      </c>
      <c r="S12" s="473" t="str">
        <f t="shared" ref="S12" si="2">IF(T12=1,"Insignificante",IF(T12=2,"Menor",IF(T12=3,"Moderado",IF(T12=4,"Mayor",IF(T12=5,"Catastrofico")))))</f>
        <v>Insignificante</v>
      </c>
      <c r="T12" s="473">
        <f>IF('3.Controles'!U15=1,IF('3.Controles'!V15&lt;55,L14,IF('3.Controles'!V15&lt;75,L14-1,IF('3.Controles'!V15&lt;110,L14-2))),L14)</f>
        <v>1</v>
      </c>
      <c r="U12" s="499" t="str">
        <f>IF(AND(R12=1,T12=1),"BAJO 4%",IF(AND(R12=1,T12=2),"BAJO 16%",IF(AND(R12=2,T12=1),"BAJO 8%",IF(AND(R12=2,T12=2),"BAJO 20%",IF(AND(R12=3,T12=1),"BAJO 12%",IF(AND(R12=4,T12=1),"MODERADO 24%",IF(AND(R12=3,T12=2),"MODERADO 28%",IF(AND(R12=1,T12=3),"MODERADO 32%",IF(AND(R12=2,T12=3),"MODERADO 36%",IF(AND(R12=5,T12=1),"ALTO 40%",IF(AND(R12=4,T12=2),"ALTO 44%",IF(AND(R12=5,T12=2),"ALTO 48%",IF(AND(R12=3,T12=3),"ALTO 52%",IF(AND(R12=4,T12=3),"ALTO 56%",IF(AND(R12=1,T12=4),"ALTO 60%",IF(AND(R12=2,T12=4),"ALTO 64%",IF(AND(R12=1,T12=5),"ALTO 68%",IF(AND(R12=5,T12=3),"EXTREMA 72%",IF(AND(R12=3,T12=4),"EXTREMA 76%",IF(AND(R12=4,T12=4),"EXTREMA 80%",IF(AND(R12=5,T12=4),"EXTREMA 84%",IF(AND(R12=2,T12=5),"EXTREMA 88%",IF(AND(R12=3,T12=5),"EXTREMA 92%",IF(AND(R12=4,T12=5),"EXTREMA 96%",IF(AND(R12=5,T12=5),"EXTREMA 100%")))))))))))))))))))))))))</f>
        <v>BAJO 4%</v>
      </c>
      <c r="V12" s="479" t="s">
        <v>73</v>
      </c>
    </row>
    <row r="13" spans="1:22" s="3" customFormat="1" ht="78" customHeight="1" thickBot="1" x14ac:dyDescent="0.3">
      <c r="A13" s="468"/>
      <c r="B13" s="471"/>
      <c r="C13" s="471"/>
      <c r="D13" s="471"/>
      <c r="E13" s="459"/>
      <c r="F13" s="82" t="s">
        <v>436</v>
      </c>
      <c r="G13" s="459"/>
      <c r="H13" s="459"/>
      <c r="I13" s="462"/>
      <c r="J13" s="465"/>
      <c r="K13" s="462"/>
      <c r="L13" s="465"/>
      <c r="M13" s="465"/>
      <c r="N13" s="474"/>
      <c r="O13" s="474"/>
      <c r="P13" s="474"/>
      <c r="Q13" s="474"/>
      <c r="R13" s="474"/>
      <c r="S13" s="474"/>
      <c r="T13" s="474"/>
      <c r="U13" s="500"/>
      <c r="V13" s="480"/>
    </row>
    <row r="14" spans="1:22" ht="57.75" customHeight="1" x14ac:dyDescent="0.25">
      <c r="A14" s="467" t="s">
        <v>422</v>
      </c>
      <c r="B14" s="470" t="s">
        <v>243</v>
      </c>
      <c r="C14" s="470" t="s">
        <v>247</v>
      </c>
      <c r="D14" s="470" t="s">
        <v>280</v>
      </c>
      <c r="E14" s="458" t="s">
        <v>441</v>
      </c>
      <c r="F14" s="82" t="s">
        <v>430</v>
      </c>
      <c r="G14" s="458" t="s">
        <v>434</v>
      </c>
      <c r="H14" s="458" t="s">
        <v>325</v>
      </c>
      <c r="I14" s="461" t="s">
        <v>16</v>
      </c>
      <c r="J14" s="464">
        <f t="shared" ref="J14" si="3">IF(I14="Raro",1,IF(I14="Improbable",2,IF(I14="Posible",3,IF(I14="Probable",4,IF(I14="Casi Seguro",5)))))</f>
        <v>3</v>
      </c>
      <c r="K14" s="461" t="s">
        <v>15</v>
      </c>
      <c r="L14" s="464">
        <f>IF(K14="Insignificante",1,IF(K14="Menor",2,IF(K14="Moderado",3,IF(K14="Mayor ",4,IF(K14="Catastrófico",5)))))</f>
        <v>3</v>
      </c>
      <c r="M14" s="464" t="str">
        <f>IF(AND(J14=1,L14=1),"BAJO 4%",IF(AND(J14=1,L14=2),"BAJO 16%",IF(AND(J14=2,L14=1),"BAJO 8%",IF(AND(J14=2,L14=2),"BAJO 20%",IF(AND(J14=3,L14=1),"BAJO 12%",IF(AND(J14=4,L14=1),"MODERADO 24%",IF(AND(J14=3,L14=2),"MODERADO 28%",IF(AND(J14=1,L14=3),"MODERADO 32%",IF(AND(J14=2,L14=3),"MODERADO 36%",IF(AND(J14=5,L14=1),"ALTO 40%",IF(AND(J14=4,L14=2),"ALTO 44%",IF(AND(J14=5,L14=2),"ALTO 48%",IF(AND(J14=3,L14=3),"ALTO 52%",IF(AND(J14=4,L14=3),"ALTO 56%",IF(AND(J14=1,L14=4),"ALTO 60%",IF(AND(J14=2,L14=4),"ALTO 64%",IF(AND(J14=1,L14=5),"ALTO 68%",IF(AND(J14=5,L14=3),"EXTREMA 72%",IF(AND(J14=3,L14=4),"EXTREMA 76%",IF(AND(J14=4,L14=4),"EXTREMA 80%",IF(AND(J14=5,L14=4),"EXTREMA 84%",IF(AND(J14=2,L14=5),"EXTREMA 88%",IF(AND(J14=3,L14=5),"EXTREMA 92%",IF(AND(J14=4,L14=5),"EXTREMA 96%",IF(AND(J14=5,L14=5),"EXTREMA 100%")))))))))))))))))))))))))</f>
        <v>ALTO 52%</v>
      </c>
      <c r="N14" s="473" t="str">
        <f>IF('3.Controles'!D20=1,"C1",IF('3.Controles'!D20=2,"C1,C2",IF('3.Controles'!D20=3,"C1,C2,C3",IF('3.Controles'!D20=4,"C1,C2,C3,C4",IF('3.Controles'!D20=5,"C1,C2,C3,C4,C5",IF('3.Controles'!D20=6,"C1,C2,C3,C4,C5,C6"))))))</f>
        <v>C1,C2</v>
      </c>
      <c r="O14" s="473">
        <f>'3.Controles'!V20</f>
        <v>100</v>
      </c>
      <c r="P14" s="473">
        <f>'3.Controles'!V19</f>
        <v>100</v>
      </c>
      <c r="Q14" s="473" t="str">
        <f t="shared" ref="Q14" si="4">IF(R14=1,"Raro",IF(R14=2,"Improbable",IF(R14=3,"Posible",IF(R14=4,"Probable",IF(R14=5,"Casi Seguro")))))</f>
        <v>Raro</v>
      </c>
      <c r="R14" s="473">
        <f>IF('3.Controles'!U20=1,IF('3.Controles'!V20&lt;55,J14,IF('3.Controles'!V20&lt;75,J14-1,IF('3.Controles'!V20&lt;110,J14-2))),J14)</f>
        <v>1</v>
      </c>
      <c r="S14" s="473" t="str">
        <f t="shared" ref="S14" si="5">IF(T14=1,"Insignificante",IF(T14=2,"Menor",IF(T14=3,"Moderado",IF(T14=4,"Mayor",IF(T14=5,"Catastrofico")))))</f>
        <v>Insignificante</v>
      </c>
      <c r="T14" s="473">
        <f>IF('3.Controles'!U19=1,IF('3.Controles'!V19&lt;55,L14,IF('3.Controles'!V19&lt;75,L14-1,IF('3.Controles'!V19&lt;110,L14-2))),L14)</f>
        <v>1</v>
      </c>
      <c r="U14" s="499" t="str">
        <f>IF(AND(R14=1,T14=1),"BAJO 4%",IF(AND(R14=1,T14=2),"BAJO 16%",IF(AND(R14=2,T14=1),"BAJO 8%",IF(AND(R14=2,T14=2),"BAJO 20%",IF(AND(R14=3,T14=1),"BAJO 12%",IF(AND(R14=4,T14=1),"MODERADO 24%",IF(AND(R14=3,T14=2),"MODERADO 28%",IF(AND(R14=1,T14=3),"MODERADO 32%",IF(AND(R14=2,T14=3),"MODERADO 36%",IF(AND(R14=5,T14=1),"ALTO 40%",IF(AND(R14=4,T14=2),"ALTO 44%",IF(AND(R14=5,T14=2),"ALTO 48%",IF(AND(R14=3,T14=3),"ALTO 52%",IF(AND(R14=4,T14=3),"ALTO 56%",IF(AND(R14=1,T14=4),"ALTO 60%",IF(AND(R14=2,T14=4),"ALTO 64%",IF(AND(R14=1,T14=5),"ALTO 68%",IF(AND(R14=5,T14=3),"EXTREMA 72%",IF(AND(R14=3,T14=4),"EXTREMA 76%",IF(AND(R14=4,T14=4),"EXTREMA 80%",IF(AND(R14=5,T14=4),"EXTREMA 84%",IF(AND(R14=2,T14=5),"EXTREMA 88%",IF(AND(R14=3,T14=5),"EXTREMA 92%",IF(AND(R14=4,T14=5),"EXTREMA 96%",IF(AND(R14=5,T14=5),"EXTREMA 100%")))))))))))))))))))))))))</f>
        <v>BAJO 4%</v>
      </c>
      <c r="V14" s="479" t="s">
        <v>73</v>
      </c>
    </row>
    <row r="15" spans="1:22" s="3" customFormat="1" ht="51.75" customHeight="1" x14ac:dyDescent="0.25">
      <c r="A15" s="468"/>
      <c r="B15" s="471"/>
      <c r="C15" s="471"/>
      <c r="D15" s="471"/>
      <c r="E15" s="459"/>
      <c r="F15" s="236" t="s">
        <v>431</v>
      </c>
      <c r="G15" s="459"/>
      <c r="H15" s="459"/>
      <c r="I15" s="462"/>
      <c r="J15" s="465"/>
      <c r="K15" s="462"/>
      <c r="L15" s="465"/>
      <c r="M15" s="465"/>
      <c r="N15" s="474"/>
      <c r="O15" s="474"/>
      <c r="P15" s="474"/>
      <c r="Q15" s="474"/>
      <c r="R15" s="474"/>
      <c r="S15" s="474"/>
      <c r="T15" s="474"/>
      <c r="U15" s="500"/>
      <c r="V15" s="480"/>
    </row>
    <row r="16" spans="1:22" hidden="1" x14ac:dyDescent="0.25">
      <c r="A16" s="467" t="s">
        <v>142</v>
      </c>
      <c r="B16" s="470"/>
      <c r="C16" s="470"/>
      <c r="D16" s="470"/>
      <c r="E16" s="458"/>
      <c r="F16" s="78"/>
      <c r="G16" s="458"/>
      <c r="H16" s="458"/>
      <c r="I16" s="461"/>
      <c r="J16" s="464"/>
      <c r="K16" s="461"/>
      <c r="L16" s="464"/>
      <c r="M16" s="464"/>
      <c r="N16" s="473"/>
      <c r="O16" s="473"/>
      <c r="P16" s="473"/>
      <c r="Q16" s="473"/>
      <c r="R16" s="473"/>
      <c r="S16" s="473"/>
      <c r="T16" s="473"/>
      <c r="U16" s="476"/>
      <c r="V16" s="455"/>
    </row>
    <row r="17" spans="1:22" s="3" customFormat="1" hidden="1" x14ac:dyDescent="0.25">
      <c r="A17" s="468"/>
      <c r="B17" s="471"/>
      <c r="C17" s="471"/>
      <c r="D17" s="471"/>
      <c r="E17" s="459"/>
      <c r="F17" s="77"/>
      <c r="G17" s="459"/>
      <c r="H17" s="459"/>
      <c r="I17" s="462"/>
      <c r="J17" s="465"/>
      <c r="K17" s="462"/>
      <c r="L17" s="465"/>
      <c r="M17" s="465"/>
      <c r="N17" s="474"/>
      <c r="O17" s="474"/>
      <c r="P17" s="474"/>
      <c r="Q17" s="474"/>
      <c r="R17" s="474"/>
      <c r="S17" s="474"/>
      <c r="T17" s="474"/>
      <c r="U17" s="477"/>
      <c r="V17" s="456"/>
    </row>
    <row r="18" spans="1:22" s="3" customFormat="1" hidden="1" x14ac:dyDescent="0.25">
      <c r="A18" s="468"/>
      <c r="B18" s="471"/>
      <c r="C18" s="471"/>
      <c r="D18" s="471"/>
      <c r="E18" s="459"/>
      <c r="F18" s="77"/>
      <c r="G18" s="459"/>
      <c r="H18" s="459"/>
      <c r="I18" s="462"/>
      <c r="J18" s="465"/>
      <c r="K18" s="462"/>
      <c r="L18" s="465"/>
      <c r="M18" s="465"/>
      <c r="N18" s="474"/>
      <c r="O18" s="474"/>
      <c r="P18" s="474"/>
      <c r="Q18" s="474"/>
      <c r="R18" s="474"/>
      <c r="S18" s="474"/>
      <c r="T18" s="474"/>
      <c r="U18" s="477"/>
      <c r="V18" s="456"/>
    </row>
    <row r="19" spans="1:22" s="3" customFormat="1" hidden="1" x14ac:dyDescent="0.25">
      <c r="A19" s="468"/>
      <c r="B19" s="471"/>
      <c r="C19" s="471"/>
      <c r="D19" s="471"/>
      <c r="E19" s="459"/>
      <c r="F19" s="77"/>
      <c r="G19" s="459"/>
      <c r="H19" s="459"/>
      <c r="I19" s="462"/>
      <c r="J19" s="465"/>
      <c r="K19" s="462"/>
      <c r="L19" s="465"/>
      <c r="M19" s="465"/>
      <c r="N19" s="474"/>
      <c r="O19" s="474"/>
      <c r="P19" s="474"/>
      <c r="Q19" s="474"/>
      <c r="R19" s="474"/>
      <c r="S19" s="474"/>
      <c r="T19" s="474"/>
      <c r="U19" s="477"/>
      <c r="V19" s="456"/>
    </row>
    <row r="20" spans="1:22" s="3" customFormat="1" ht="15.75" hidden="1" thickBot="1" x14ac:dyDescent="0.3">
      <c r="A20" s="469"/>
      <c r="B20" s="472"/>
      <c r="C20" s="472"/>
      <c r="D20" s="472"/>
      <c r="E20" s="460"/>
      <c r="F20" s="81"/>
      <c r="G20" s="460"/>
      <c r="H20" s="460"/>
      <c r="I20" s="463"/>
      <c r="J20" s="466"/>
      <c r="K20" s="463"/>
      <c r="L20" s="466"/>
      <c r="M20" s="466"/>
      <c r="N20" s="475"/>
      <c r="O20" s="475"/>
      <c r="P20" s="475"/>
      <c r="Q20" s="475"/>
      <c r="R20" s="475"/>
      <c r="S20" s="475"/>
      <c r="T20" s="475"/>
      <c r="U20" s="478"/>
      <c r="V20" s="457"/>
    </row>
    <row r="21" spans="1:22" hidden="1" x14ac:dyDescent="0.25">
      <c r="A21" s="467" t="s">
        <v>143</v>
      </c>
      <c r="B21" s="470"/>
      <c r="C21" s="470"/>
      <c r="D21" s="470"/>
      <c r="E21" s="458"/>
      <c r="F21" s="78"/>
      <c r="G21" s="458"/>
      <c r="H21" s="458"/>
      <c r="I21" s="461"/>
      <c r="J21" s="464"/>
      <c r="K21" s="461"/>
      <c r="L21" s="464"/>
      <c r="M21" s="464"/>
      <c r="N21" s="473"/>
      <c r="O21" s="473"/>
      <c r="P21" s="473"/>
      <c r="Q21" s="473"/>
      <c r="R21" s="473"/>
      <c r="S21" s="473"/>
      <c r="T21" s="473"/>
      <c r="U21" s="476"/>
      <c r="V21" s="455"/>
    </row>
    <row r="22" spans="1:22" s="3" customFormat="1" hidden="1" x14ac:dyDescent="0.25">
      <c r="A22" s="468"/>
      <c r="B22" s="471"/>
      <c r="C22" s="471"/>
      <c r="D22" s="471"/>
      <c r="E22" s="459"/>
      <c r="F22" s="77"/>
      <c r="G22" s="459"/>
      <c r="H22" s="459"/>
      <c r="I22" s="462"/>
      <c r="J22" s="465"/>
      <c r="K22" s="462"/>
      <c r="L22" s="465"/>
      <c r="M22" s="465"/>
      <c r="N22" s="474"/>
      <c r="O22" s="474"/>
      <c r="P22" s="474"/>
      <c r="Q22" s="474"/>
      <c r="R22" s="474"/>
      <c r="S22" s="474"/>
      <c r="T22" s="474"/>
      <c r="U22" s="477"/>
      <c r="V22" s="456"/>
    </row>
    <row r="23" spans="1:22" s="3" customFormat="1" hidden="1" x14ac:dyDescent="0.25">
      <c r="A23" s="468"/>
      <c r="B23" s="471"/>
      <c r="C23" s="471"/>
      <c r="D23" s="471"/>
      <c r="E23" s="459"/>
      <c r="F23" s="77"/>
      <c r="G23" s="459"/>
      <c r="H23" s="459"/>
      <c r="I23" s="462"/>
      <c r="J23" s="465"/>
      <c r="K23" s="462"/>
      <c r="L23" s="465"/>
      <c r="M23" s="465"/>
      <c r="N23" s="474"/>
      <c r="O23" s="474"/>
      <c r="P23" s="474"/>
      <c r="Q23" s="474"/>
      <c r="R23" s="474"/>
      <c r="S23" s="474"/>
      <c r="T23" s="474"/>
      <c r="U23" s="477"/>
      <c r="V23" s="456"/>
    </row>
    <row r="24" spans="1:22" s="3" customFormat="1" hidden="1" x14ac:dyDescent="0.25">
      <c r="A24" s="468"/>
      <c r="B24" s="471"/>
      <c r="C24" s="471"/>
      <c r="D24" s="471"/>
      <c r="E24" s="459"/>
      <c r="F24" s="77"/>
      <c r="G24" s="459"/>
      <c r="H24" s="459"/>
      <c r="I24" s="462"/>
      <c r="J24" s="465"/>
      <c r="K24" s="462"/>
      <c r="L24" s="465"/>
      <c r="M24" s="465"/>
      <c r="N24" s="474"/>
      <c r="O24" s="474"/>
      <c r="P24" s="474"/>
      <c r="Q24" s="474"/>
      <c r="R24" s="474"/>
      <c r="S24" s="474"/>
      <c r="T24" s="474"/>
      <c r="U24" s="477"/>
      <c r="V24" s="456"/>
    </row>
    <row r="25" spans="1:22" s="3" customFormat="1" ht="15.75" hidden="1" thickBot="1" x14ac:dyDescent="0.3">
      <c r="A25" s="469"/>
      <c r="B25" s="472"/>
      <c r="C25" s="472"/>
      <c r="D25" s="472"/>
      <c r="E25" s="460"/>
      <c r="F25" s="81"/>
      <c r="G25" s="460"/>
      <c r="H25" s="460"/>
      <c r="I25" s="463"/>
      <c r="J25" s="466"/>
      <c r="K25" s="463"/>
      <c r="L25" s="466"/>
      <c r="M25" s="466"/>
      <c r="N25" s="475"/>
      <c r="O25" s="475"/>
      <c r="P25" s="475"/>
      <c r="Q25" s="475"/>
      <c r="R25" s="475"/>
      <c r="S25" s="475"/>
      <c r="T25" s="475"/>
      <c r="U25" s="478"/>
      <c r="V25" s="457"/>
    </row>
    <row r="26" spans="1:22" s="3" customFormat="1" hidden="1" x14ac:dyDescent="0.25">
      <c r="A26" s="467" t="s">
        <v>154</v>
      </c>
      <c r="B26" s="470"/>
      <c r="C26" s="470"/>
      <c r="D26" s="470"/>
      <c r="E26" s="458"/>
      <c r="F26" s="78"/>
      <c r="G26" s="458"/>
      <c r="H26" s="458"/>
      <c r="I26" s="461"/>
      <c r="J26" s="464"/>
      <c r="K26" s="461"/>
      <c r="L26" s="464"/>
      <c r="M26" s="464"/>
      <c r="N26" s="473"/>
      <c r="O26" s="473"/>
      <c r="P26" s="473"/>
      <c r="Q26" s="473"/>
      <c r="R26" s="473"/>
      <c r="S26" s="473"/>
      <c r="T26" s="473"/>
      <c r="U26" s="476"/>
      <c r="V26" s="455"/>
    </row>
    <row r="27" spans="1:22" s="3" customFormat="1" hidden="1" x14ac:dyDescent="0.25">
      <c r="A27" s="468"/>
      <c r="B27" s="471"/>
      <c r="C27" s="471"/>
      <c r="D27" s="471"/>
      <c r="E27" s="459"/>
      <c r="F27" s="77"/>
      <c r="G27" s="459"/>
      <c r="H27" s="459"/>
      <c r="I27" s="462"/>
      <c r="J27" s="465"/>
      <c r="K27" s="462"/>
      <c r="L27" s="465"/>
      <c r="M27" s="465"/>
      <c r="N27" s="474"/>
      <c r="O27" s="474"/>
      <c r="P27" s="474"/>
      <c r="Q27" s="474"/>
      <c r="R27" s="474"/>
      <c r="S27" s="474"/>
      <c r="T27" s="474"/>
      <c r="U27" s="477"/>
      <c r="V27" s="456"/>
    </row>
    <row r="28" spans="1:22" s="3" customFormat="1" hidden="1" x14ac:dyDescent="0.25">
      <c r="A28" s="468"/>
      <c r="B28" s="471"/>
      <c r="C28" s="471"/>
      <c r="D28" s="471"/>
      <c r="E28" s="459"/>
      <c r="F28" s="77"/>
      <c r="G28" s="459"/>
      <c r="H28" s="459"/>
      <c r="I28" s="462"/>
      <c r="J28" s="465"/>
      <c r="K28" s="462"/>
      <c r="L28" s="465"/>
      <c r="M28" s="465"/>
      <c r="N28" s="474"/>
      <c r="O28" s="474"/>
      <c r="P28" s="474"/>
      <c r="Q28" s="474"/>
      <c r="R28" s="474"/>
      <c r="S28" s="474"/>
      <c r="T28" s="474"/>
      <c r="U28" s="477"/>
      <c r="V28" s="456"/>
    </row>
    <row r="29" spans="1:22" s="3" customFormat="1" hidden="1" x14ac:dyDescent="0.25">
      <c r="A29" s="468"/>
      <c r="B29" s="471"/>
      <c r="C29" s="471"/>
      <c r="D29" s="471"/>
      <c r="E29" s="459"/>
      <c r="F29" s="77"/>
      <c r="G29" s="459"/>
      <c r="H29" s="459"/>
      <c r="I29" s="462"/>
      <c r="J29" s="465"/>
      <c r="K29" s="462"/>
      <c r="L29" s="465"/>
      <c r="M29" s="465"/>
      <c r="N29" s="474"/>
      <c r="O29" s="474"/>
      <c r="P29" s="474"/>
      <c r="Q29" s="474"/>
      <c r="R29" s="474"/>
      <c r="S29" s="474"/>
      <c r="T29" s="474"/>
      <c r="U29" s="477"/>
      <c r="V29" s="456"/>
    </row>
    <row r="30" spans="1:22" s="3" customFormat="1" ht="15.75" hidden="1" thickBot="1" x14ac:dyDescent="0.3">
      <c r="A30" s="469"/>
      <c r="B30" s="472"/>
      <c r="C30" s="472"/>
      <c r="D30" s="472"/>
      <c r="E30" s="460"/>
      <c r="F30" s="81"/>
      <c r="G30" s="460"/>
      <c r="H30" s="460"/>
      <c r="I30" s="463"/>
      <c r="J30" s="466"/>
      <c r="K30" s="463"/>
      <c r="L30" s="466"/>
      <c r="M30" s="466"/>
      <c r="N30" s="475"/>
      <c r="O30" s="475"/>
      <c r="P30" s="475"/>
      <c r="Q30" s="475"/>
      <c r="R30" s="475"/>
      <c r="S30" s="475"/>
      <c r="T30" s="475"/>
      <c r="U30" s="478"/>
      <c r="V30" s="457"/>
    </row>
    <row r="31" spans="1:22" s="3" customFormat="1" hidden="1" x14ac:dyDescent="0.25">
      <c r="A31" s="467" t="s">
        <v>155</v>
      </c>
      <c r="B31" s="470"/>
      <c r="C31" s="470"/>
      <c r="D31" s="470"/>
      <c r="E31" s="458"/>
      <c r="F31" s="78"/>
      <c r="G31" s="458"/>
      <c r="H31" s="458"/>
      <c r="I31" s="461"/>
      <c r="J31" s="464"/>
      <c r="K31" s="461"/>
      <c r="L31" s="464"/>
      <c r="M31" s="464"/>
      <c r="N31" s="473"/>
      <c r="O31" s="473"/>
      <c r="P31" s="473"/>
      <c r="Q31" s="473"/>
      <c r="R31" s="473"/>
      <c r="S31" s="473"/>
      <c r="T31" s="473"/>
      <c r="U31" s="476"/>
      <c r="V31" s="455"/>
    </row>
    <row r="32" spans="1:22" s="3" customFormat="1" hidden="1" x14ac:dyDescent="0.25">
      <c r="A32" s="468"/>
      <c r="B32" s="471"/>
      <c r="C32" s="471"/>
      <c r="D32" s="471"/>
      <c r="E32" s="459"/>
      <c r="F32" s="77"/>
      <c r="G32" s="459"/>
      <c r="H32" s="459"/>
      <c r="I32" s="462"/>
      <c r="J32" s="465"/>
      <c r="K32" s="462"/>
      <c r="L32" s="465"/>
      <c r="M32" s="465"/>
      <c r="N32" s="474"/>
      <c r="O32" s="474"/>
      <c r="P32" s="474"/>
      <c r="Q32" s="474"/>
      <c r="R32" s="474"/>
      <c r="S32" s="474"/>
      <c r="T32" s="474"/>
      <c r="U32" s="477"/>
      <c r="V32" s="456"/>
    </row>
    <row r="33" spans="1:22" s="3" customFormat="1" hidden="1" x14ac:dyDescent="0.25">
      <c r="A33" s="468"/>
      <c r="B33" s="471"/>
      <c r="C33" s="471"/>
      <c r="D33" s="471"/>
      <c r="E33" s="459"/>
      <c r="F33" s="77"/>
      <c r="G33" s="459"/>
      <c r="H33" s="459"/>
      <c r="I33" s="462"/>
      <c r="J33" s="465"/>
      <c r="K33" s="462"/>
      <c r="L33" s="465"/>
      <c r="M33" s="465"/>
      <c r="N33" s="474"/>
      <c r="O33" s="474"/>
      <c r="P33" s="474"/>
      <c r="Q33" s="474"/>
      <c r="R33" s="474"/>
      <c r="S33" s="474"/>
      <c r="T33" s="474"/>
      <c r="U33" s="477"/>
      <c r="V33" s="456"/>
    </row>
    <row r="34" spans="1:22" s="3" customFormat="1" hidden="1" x14ac:dyDescent="0.25">
      <c r="A34" s="468"/>
      <c r="B34" s="471"/>
      <c r="C34" s="471"/>
      <c r="D34" s="471"/>
      <c r="E34" s="459"/>
      <c r="F34" s="77"/>
      <c r="G34" s="459"/>
      <c r="H34" s="459"/>
      <c r="I34" s="462"/>
      <c r="J34" s="465"/>
      <c r="K34" s="462"/>
      <c r="L34" s="465"/>
      <c r="M34" s="465"/>
      <c r="N34" s="474"/>
      <c r="O34" s="474"/>
      <c r="P34" s="474"/>
      <c r="Q34" s="474"/>
      <c r="R34" s="474"/>
      <c r="S34" s="474"/>
      <c r="T34" s="474"/>
      <c r="U34" s="477"/>
      <c r="V34" s="456"/>
    </row>
    <row r="35" spans="1:22" s="3" customFormat="1" ht="15.75" hidden="1" thickBot="1" x14ac:dyDescent="0.3">
      <c r="A35" s="469"/>
      <c r="B35" s="472"/>
      <c r="C35" s="472"/>
      <c r="D35" s="472"/>
      <c r="E35" s="460"/>
      <c r="F35" s="81"/>
      <c r="G35" s="460"/>
      <c r="H35" s="460"/>
      <c r="I35" s="463"/>
      <c r="J35" s="466"/>
      <c r="K35" s="463"/>
      <c r="L35" s="466"/>
      <c r="M35" s="466"/>
      <c r="N35" s="475"/>
      <c r="O35" s="475"/>
      <c r="P35" s="475"/>
      <c r="Q35" s="475"/>
      <c r="R35" s="475"/>
      <c r="S35" s="475"/>
      <c r="T35" s="475"/>
      <c r="U35" s="478"/>
      <c r="V35" s="457"/>
    </row>
    <row r="36" spans="1:22" s="3" customFormat="1" hidden="1" x14ac:dyDescent="0.25">
      <c r="A36" s="467" t="s">
        <v>156</v>
      </c>
      <c r="B36" s="470"/>
      <c r="C36" s="470"/>
      <c r="D36" s="470"/>
      <c r="E36" s="458"/>
      <c r="F36" s="78"/>
      <c r="G36" s="458"/>
      <c r="H36" s="458"/>
      <c r="I36" s="461"/>
      <c r="J36" s="464"/>
      <c r="K36" s="461"/>
      <c r="L36" s="464"/>
      <c r="M36" s="464"/>
      <c r="N36" s="473"/>
      <c r="O36" s="473"/>
      <c r="P36" s="473"/>
      <c r="Q36" s="473"/>
      <c r="R36" s="473"/>
      <c r="S36" s="473"/>
      <c r="T36" s="473"/>
      <c r="U36" s="476"/>
      <c r="V36" s="455"/>
    </row>
    <row r="37" spans="1:22" s="3" customFormat="1" hidden="1" x14ac:dyDescent="0.25">
      <c r="A37" s="468"/>
      <c r="B37" s="471"/>
      <c r="C37" s="471"/>
      <c r="D37" s="471"/>
      <c r="E37" s="459"/>
      <c r="F37" s="77"/>
      <c r="G37" s="459"/>
      <c r="H37" s="459"/>
      <c r="I37" s="462"/>
      <c r="J37" s="465"/>
      <c r="K37" s="462"/>
      <c r="L37" s="465"/>
      <c r="M37" s="465"/>
      <c r="N37" s="474"/>
      <c r="O37" s="474"/>
      <c r="P37" s="474"/>
      <c r="Q37" s="474"/>
      <c r="R37" s="474"/>
      <c r="S37" s="474"/>
      <c r="T37" s="474"/>
      <c r="U37" s="477"/>
      <c r="V37" s="456"/>
    </row>
    <row r="38" spans="1:22" s="3" customFormat="1" hidden="1" x14ac:dyDescent="0.25">
      <c r="A38" s="468"/>
      <c r="B38" s="471"/>
      <c r="C38" s="471"/>
      <c r="D38" s="471"/>
      <c r="E38" s="459"/>
      <c r="F38" s="77"/>
      <c r="G38" s="459"/>
      <c r="H38" s="459"/>
      <c r="I38" s="462"/>
      <c r="J38" s="465"/>
      <c r="K38" s="462"/>
      <c r="L38" s="465"/>
      <c r="M38" s="465"/>
      <c r="N38" s="474"/>
      <c r="O38" s="474"/>
      <c r="P38" s="474"/>
      <c r="Q38" s="474"/>
      <c r="R38" s="474"/>
      <c r="S38" s="474"/>
      <c r="T38" s="474"/>
      <c r="U38" s="477"/>
      <c r="V38" s="456"/>
    </row>
    <row r="39" spans="1:22" s="3" customFormat="1" hidden="1" x14ac:dyDescent="0.25">
      <c r="A39" s="468"/>
      <c r="B39" s="471"/>
      <c r="C39" s="471"/>
      <c r="D39" s="471"/>
      <c r="E39" s="459"/>
      <c r="F39" s="77"/>
      <c r="G39" s="459"/>
      <c r="H39" s="459"/>
      <c r="I39" s="462"/>
      <c r="J39" s="465"/>
      <c r="K39" s="462"/>
      <c r="L39" s="465"/>
      <c r="M39" s="465"/>
      <c r="N39" s="474"/>
      <c r="O39" s="474"/>
      <c r="P39" s="474"/>
      <c r="Q39" s="474"/>
      <c r="R39" s="474"/>
      <c r="S39" s="474"/>
      <c r="T39" s="474"/>
      <c r="U39" s="477"/>
      <c r="V39" s="456"/>
    </row>
    <row r="40" spans="1:22" s="3" customFormat="1" ht="15.75" hidden="1" thickBot="1" x14ac:dyDescent="0.3">
      <c r="A40" s="469"/>
      <c r="B40" s="472"/>
      <c r="C40" s="472"/>
      <c r="D40" s="472"/>
      <c r="E40" s="460"/>
      <c r="F40" s="81"/>
      <c r="G40" s="460"/>
      <c r="H40" s="460"/>
      <c r="I40" s="463"/>
      <c r="J40" s="466"/>
      <c r="K40" s="463"/>
      <c r="L40" s="466"/>
      <c r="M40" s="466"/>
      <c r="N40" s="475"/>
      <c r="O40" s="475"/>
      <c r="P40" s="475"/>
      <c r="Q40" s="475"/>
      <c r="R40" s="475"/>
      <c r="S40" s="475"/>
      <c r="T40" s="475"/>
      <c r="U40" s="478"/>
      <c r="V40" s="457"/>
    </row>
    <row r="41" spans="1:22" s="3" customFormat="1" hidden="1" x14ac:dyDescent="0.25">
      <c r="A41" s="467" t="s">
        <v>157</v>
      </c>
      <c r="B41" s="470"/>
      <c r="C41" s="470"/>
      <c r="D41" s="470"/>
      <c r="E41" s="458"/>
      <c r="F41" s="78"/>
      <c r="G41" s="458"/>
      <c r="H41" s="458"/>
      <c r="I41" s="461"/>
      <c r="J41" s="464"/>
      <c r="K41" s="461"/>
      <c r="L41" s="464"/>
      <c r="M41" s="464"/>
      <c r="N41" s="473"/>
      <c r="O41" s="473"/>
      <c r="P41" s="473"/>
      <c r="Q41" s="473"/>
      <c r="R41" s="473"/>
      <c r="S41" s="473"/>
      <c r="T41" s="473"/>
      <c r="U41" s="476"/>
      <c r="V41" s="455"/>
    </row>
    <row r="42" spans="1:22" s="3" customFormat="1" hidden="1" x14ac:dyDescent="0.25">
      <c r="A42" s="468"/>
      <c r="B42" s="471"/>
      <c r="C42" s="471"/>
      <c r="D42" s="471"/>
      <c r="E42" s="459"/>
      <c r="F42" s="77"/>
      <c r="G42" s="459"/>
      <c r="H42" s="459"/>
      <c r="I42" s="462"/>
      <c r="J42" s="465"/>
      <c r="K42" s="462"/>
      <c r="L42" s="465"/>
      <c r="M42" s="465"/>
      <c r="N42" s="474"/>
      <c r="O42" s="474"/>
      <c r="P42" s="474"/>
      <c r="Q42" s="474"/>
      <c r="R42" s="474"/>
      <c r="S42" s="474"/>
      <c r="T42" s="474"/>
      <c r="U42" s="477"/>
      <c r="V42" s="456"/>
    </row>
    <row r="43" spans="1:22" s="3" customFormat="1" hidden="1" x14ac:dyDescent="0.25">
      <c r="A43" s="468"/>
      <c r="B43" s="471"/>
      <c r="C43" s="471"/>
      <c r="D43" s="471"/>
      <c r="E43" s="459"/>
      <c r="F43" s="77"/>
      <c r="G43" s="459"/>
      <c r="H43" s="459"/>
      <c r="I43" s="462"/>
      <c r="J43" s="465"/>
      <c r="K43" s="462"/>
      <c r="L43" s="465"/>
      <c r="M43" s="465"/>
      <c r="N43" s="474"/>
      <c r="O43" s="474"/>
      <c r="P43" s="474"/>
      <c r="Q43" s="474"/>
      <c r="R43" s="474"/>
      <c r="S43" s="474"/>
      <c r="T43" s="474"/>
      <c r="U43" s="477"/>
      <c r="V43" s="456"/>
    </row>
    <row r="44" spans="1:22" s="3" customFormat="1" hidden="1" x14ac:dyDescent="0.25">
      <c r="A44" s="468"/>
      <c r="B44" s="471"/>
      <c r="C44" s="471"/>
      <c r="D44" s="471"/>
      <c r="E44" s="459"/>
      <c r="F44" s="77"/>
      <c r="G44" s="459"/>
      <c r="H44" s="459"/>
      <c r="I44" s="462"/>
      <c r="J44" s="465"/>
      <c r="K44" s="462"/>
      <c r="L44" s="465"/>
      <c r="M44" s="465"/>
      <c r="N44" s="474"/>
      <c r="O44" s="474"/>
      <c r="P44" s="474"/>
      <c r="Q44" s="474"/>
      <c r="R44" s="474"/>
      <c r="S44" s="474"/>
      <c r="T44" s="474"/>
      <c r="U44" s="477"/>
      <c r="V44" s="456"/>
    </row>
    <row r="45" spans="1:22" s="3" customFormat="1" ht="15.75" hidden="1" thickBot="1" x14ac:dyDescent="0.3">
      <c r="A45" s="469"/>
      <c r="B45" s="472"/>
      <c r="C45" s="472"/>
      <c r="D45" s="472"/>
      <c r="E45" s="460"/>
      <c r="F45" s="81"/>
      <c r="G45" s="460"/>
      <c r="H45" s="460"/>
      <c r="I45" s="463"/>
      <c r="J45" s="466"/>
      <c r="K45" s="463"/>
      <c r="L45" s="466"/>
      <c r="M45" s="466"/>
      <c r="N45" s="475"/>
      <c r="O45" s="475"/>
      <c r="P45" s="475"/>
      <c r="Q45" s="475"/>
      <c r="R45" s="475"/>
      <c r="S45" s="475"/>
      <c r="T45" s="475"/>
      <c r="U45" s="478"/>
      <c r="V45" s="457"/>
    </row>
    <row r="46" spans="1:22" hidden="1" x14ac:dyDescent="0.25">
      <c r="A46" s="493" t="s">
        <v>158</v>
      </c>
      <c r="B46" s="470"/>
      <c r="C46" s="470"/>
      <c r="D46" s="470"/>
      <c r="E46" s="496"/>
      <c r="F46" s="78"/>
      <c r="G46" s="496"/>
      <c r="H46" s="458"/>
      <c r="I46" s="490"/>
      <c r="J46" s="487"/>
      <c r="K46" s="490"/>
      <c r="L46" s="487"/>
      <c r="M46" s="487"/>
      <c r="N46" s="484"/>
      <c r="O46" s="473"/>
      <c r="P46" s="473"/>
      <c r="Q46" s="484"/>
      <c r="R46" s="484"/>
      <c r="S46" s="484"/>
      <c r="T46" s="484"/>
      <c r="U46" s="481"/>
      <c r="V46" s="455"/>
    </row>
    <row r="47" spans="1:22" s="3" customFormat="1" hidden="1" x14ac:dyDescent="0.25">
      <c r="A47" s="494"/>
      <c r="B47" s="471"/>
      <c r="C47" s="471"/>
      <c r="D47" s="471"/>
      <c r="E47" s="497"/>
      <c r="F47" s="2"/>
      <c r="G47" s="497"/>
      <c r="H47" s="459"/>
      <c r="I47" s="491"/>
      <c r="J47" s="488"/>
      <c r="K47" s="491"/>
      <c r="L47" s="488"/>
      <c r="M47" s="488"/>
      <c r="N47" s="485"/>
      <c r="O47" s="474"/>
      <c r="P47" s="474"/>
      <c r="Q47" s="485"/>
      <c r="R47" s="485"/>
      <c r="S47" s="485"/>
      <c r="T47" s="485"/>
      <c r="U47" s="482"/>
      <c r="V47" s="456"/>
    </row>
    <row r="48" spans="1:22" s="3" customFormat="1" hidden="1" x14ac:dyDescent="0.25">
      <c r="A48" s="494"/>
      <c r="B48" s="471"/>
      <c r="C48" s="471"/>
      <c r="D48" s="471"/>
      <c r="E48" s="497"/>
      <c r="F48" s="2"/>
      <c r="G48" s="497"/>
      <c r="H48" s="459"/>
      <c r="I48" s="491"/>
      <c r="J48" s="488"/>
      <c r="K48" s="491"/>
      <c r="L48" s="488"/>
      <c r="M48" s="488"/>
      <c r="N48" s="485"/>
      <c r="O48" s="474"/>
      <c r="P48" s="474"/>
      <c r="Q48" s="485"/>
      <c r="R48" s="485"/>
      <c r="S48" s="485"/>
      <c r="T48" s="485"/>
      <c r="U48" s="482"/>
      <c r="V48" s="456"/>
    </row>
    <row r="49" spans="1:22" s="3" customFormat="1" hidden="1" x14ac:dyDescent="0.25">
      <c r="A49" s="494"/>
      <c r="B49" s="471"/>
      <c r="C49" s="471"/>
      <c r="D49" s="471"/>
      <c r="E49" s="497"/>
      <c r="F49" s="2"/>
      <c r="G49" s="497"/>
      <c r="H49" s="459"/>
      <c r="I49" s="491"/>
      <c r="J49" s="488"/>
      <c r="K49" s="491"/>
      <c r="L49" s="488"/>
      <c r="M49" s="488"/>
      <c r="N49" s="485"/>
      <c r="O49" s="474"/>
      <c r="P49" s="474"/>
      <c r="Q49" s="485"/>
      <c r="R49" s="485"/>
      <c r="S49" s="485"/>
      <c r="T49" s="485"/>
      <c r="U49" s="482"/>
      <c r="V49" s="456"/>
    </row>
    <row r="50" spans="1:22" s="3" customFormat="1" ht="15.75" hidden="1" thickBot="1" x14ac:dyDescent="0.3">
      <c r="A50" s="495"/>
      <c r="B50" s="472"/>
      <c r="C50" s="472"/>
      <c r="D50" s="472"/>
      <c r="E50" s="498"/>
      <c r="F50" s="79"/>
      <c r="G50" s="498"/>
      <c r="H50" s="460"/>
      <c r="I50" s="492"/>
      <c r="J50" s="489"/>
      <c r="K50" s="492"/>
      <c r="L50" s="489"/>
      <c r="M50" s="489"/>
      <c r="N50" s="486"/>
      <c r="O50" s="475"/>
      <c r="P50" s="475"/>
      <c r="Q50" s="486"/>
      <c r="R50" s="486"/>
      <c r="S50" s="486"/>
      <c r="T50" s="486"/>
      <c r="U50" s="483"/>
      <c r="V50" s="457"/>
    </row>
    <row r="51" spans="1:22" s="3" customFormat="1" x14ac:dyDescent="0.25">
      <c r="A51" s="83"/>
      <c r="B51" s="84"/>
      <c r="C51" s="84"/>
      <c r="D51" s="84"/>
      <c r="E51" s="85"/>
      <c r="F51" s="86"/>
      <c r="G51" s="85"/>
      <c r="H51" s="85"/>
      <c r="I51" s="87"/>
      <c r="J51" s="88"/>
      <c r="K51" s="87"/>
      <c r="L51" s="88"/>
      <c r="M51" s="88"/>
      <c r="N51" s="89"/>
      <c r="O51" s="89"/>
      <c r="P51" s="89"/>
      <c r="Q51" s="90"/>
      <c r="R51" s="90"/>
      <c r="S51" s="90"/>
      <c r="T51" s="90"/>
      <c r="U51" s="91"/>
    </row>
  </sheetData>
  <dataConsolidate/>
  <mergeCells count="237">
    <mergeCell ref="O31:O35"/>
    <mergeCell ref="O36:O40"/>
    <mergeCell ref="O41:O45"/>
    <mergeCell ref="O46:O50"/>
    <mergeCell ref="R1:V4"/>
    <mergeCell ref="R5:T5"/>
    <mergeCell ref="P12:P13"/>
    <mergeCell ref="P14:P15"/>
    <mergeCell ref="P16:P20"/>
    <mergeCell ref="P21:P25"/>
    <mergeCell ref="P26:P30"/>
    <mergeCell ref="P31:P35"/>
    <mergeCell ref="P36:P40"/>
    <mergeCell ref="V8:V9"/>
    <mergeCell ref="Q10:Q11"/>
    <mergeCell ref="R10:R11"/>
    <mergeCell ref="S10:S11"/>
    <mergeCell ref="T10:T11"/>
    <mergeCell ref="U10:U11"/>
    <mergeCell ref="T12:T13"/>
    <mergeCell ref="U12:U13"/>
    <mergeCell ref="U16:U20"/>
    <mergeCell ref="S14:S15"/>
    <mergeCell ref="T14:T15"/>
    <mergeCell ref="I8:J9"/>
    <mergeCell ref="Q8:R9"/>
    <mergeCell ref="M8:M9"/>
    <mergeCell ref="N8:N9"/>
    <mergeCell ref="S8:T9"/>
    <mergeCell ref="U8:U9"/>
    <mergeCell ref="A8:A9"/>
    <mergeCell ref="B8:B9"/>
    <mergeCell ref="C8:C9"/>
    <mergeCell ref="D8:D9"/>
    <mergeCell ref="E8:E9"/>
    <mergeCell ref="F8:F9"/>
    <mergeCell ref="G8:G9"/>
    <mergeCell ref="H8:H9"/>
    <mergeCell ref="K8:L9"/>
    <mergeCell ref="P8:P9"/>
    <mergeCell ref="O8:O9"/>
    <mergeCell ref="D10:D11"/>
    <mergeCell ref="E10:E11"/>
    <mergeCell ref="G10:G11"/>
    <mergeCell ref="H10:H11"/>
    <mergeCell ref="I10:I11"/>
    <mergeCell ref="B10:B11"/>
    <mergeCell ref="A10:A11"/>
    <mergeCell ref="C10:C11"/>
    <mergeCell ref="A12:A13"/>
    <mergeCell ref="B12:B13"/>
    <mergeCell ref="C12:C13"/>
    <mergeCell ref="G12:G13"/>
    <mergeCell ref="H12:H13"/>
    <mergeCell ref="I12:I13"/>
    <mergeCell ref="D12:D13"/>
    <mergeCell ref="E12:E13"/>
    <mergeCell ref="J10:J11"/>
    <mergeCell ref="K10:K11"/>
    <mergeCell ref="L10:L11"/>
    <mergeCell ref="M10:M11"/>
    <mergeCell ref="N10:N11"/>
    <mergeCell ref="P10:P11"/>
    <mergeCell ref="O10:O11"/>
    <mergeCell ref="R12:R13"/>
    <mergeCell ref="S12:S13"/>
    <mergeCell ref="K12:K13"/>
    <mergeCell ref="J12:J13"/>
    <mergeCell ref="L12:L13"/>
    <mergeCell ref="M12:M13"/>
    <mergeCell ref="N12:N13"/>
    <mergeCell ref="Q12:Q13"/>
    <mergeCell ref="O12:O13"/>
    <mergeCell ref="U14:U15"/>
    <mergeCell ref="A16:A20"/>
    <mergeCell ref="B16:B20"/>
    <mergeCell ref="C16:C20"/>
    <mergeCell ref="D16:D20"/>
    <mergeCell ref="E16:E20"/>
    <mergeCell ref="G16:G20"/>
    <mergeCell ref="H16:H20"/>
    <mergeCell ref="I16:I20"/>
    <mergeCell ref="J16:J20"/>
    <mergeCell ref="K16:K20"/>
    <mergeCell ref="L16:L20"/>
    <mergeCell ref="M16:M20"/>
    <mergeCell ref="N16:N20"/>
    <mergeCell ref="L14:L15"/>
    <mergeCell ref="M14:M15"/>
    <mergeCell ref="N14:N15"/>
    <mergeCell ref="Q14:Q15"/>
    <mergeCell ref="R14:R15"/>
    <mergeCell ref="O16:O20"/>
    <mergeCell ref="K14:K15"/>
    <mergeCell ref="A14:A15"/>
    <mergeCell ref="B14:B15"/>
    <mergeCell ref="C14:C15"/>
    <mergeCell ref="A21:A25"/>
    <mergeCell ref="B21:B25"/>
    <mergeCell ref="C21:C25"/>
    <mergeCell ref="D21:D25"/>
    <mergeCell ref="E21:E25"/>
    <mergeCell ref="Q16:Q20"/>
    <mergeCell ref="R16:R20"/>
    <mergeCell ref="G21:G25"/>
    <mergeCell ref="H21:H25"/>
    <mergeCell ref="I21:I25"/>
    <mergeCell ref="J21:J25"/>
    <mergeCell ref="K21:K25"/>
    <mergeCell ref="O21:O25"/>
    <mergeCell ref="O14:O15"/>
    <mergeCell ref="D14:D15"/>
    <mergeCell ref="E14:E15"/>
    <mergeCell ref="G14:G15"/>
    <mergeCell ref="H14:H15"/>
    <mergeCell ref="I14:I15"/>
    <mergeCell ref="J14:J15"/>
    <mergeCell ref="S16:S20"/>
    <mergeCell ref="T16:T20"/>
    <mergeCell ref="N26:N30"/>
    <mergeCell ref="L21:L25"/>
    <mergeCell ref="M21:M25"/>
    <mergeCell ref="N21:N25"/>
    <mergeCell ref="Q21:Q25"/>
    <mergeCell ref="R21:R25"/>
    <mergeCell ref="O26:O30"/>
    <mergeCell ref="D26:D30"/>
    <mergeCell ref="E26:E30"/>
    <mergeCell ref="G26:G30"/>
    <mergeCell ref="H26:H30"/>
    <mergeCell ref="I26:I30"/>
    <mergeCell ref="J26:J30"/>
    <mergeCell ref="L26:L30"/>
    <mergeCell ref="K26:K30"/>
    <mergeCell ref="M26:M30"/>
    <mergeCell ref="Q36:Q40"/>
    <mergeCell ref="R36:R40"/>
    <mergeCell ref="S36:S40"/>
    <mergeCell ref="T36:T40"/>
    <mergeCell ref="U36:U40"/>
    <mergeCell ref="T31:T35"/>
    <mergeCell ref="U31:U35"/>
    <mergeCell ref="A36:A40"/>
    <mergeCell ref="B36:B40"/>
    <mergeCell ref="C36:C40"/>
    <mergeCell ref="D36:D40"/>
    <mergeCell ref="E36:E40"/>
    <mergeCell ref="G36:G40"/>
    <mergeCell ref="H36:H40"/>
    <mergeCell ref="I36:I40"/>
    <mergeCell ref="J36:J40"/>
    <mergeCell ref="K31:K35"/>
    <mergeCell ref="K36:K40"/>
    <mergeCell ref="L36:L40"/>
    <mergeCell ref="M36:M40"/>
    <mergeCell ref="N36:N40"/>
    <mergeCell ref="M31:M35"/>
    <mergeCell ref="N31:N35"/>
    <mergeCell ref="Q31:Q35"/>
    <mergeCell ref="E41:E45"/>
    <mergeCell ref="G41:G45"/>
    <mergeCell ref="H41:H45"/>
    <mergeCell ref="I41:I45"/>
    <mergeCell ref="J41:J45"/>
    <mergeCell ref="A41:A45"/>
    <mergeCell ref="A46:A50"/>
    <mergeCell ref="B41:B45"/>
    <mergeCell ref="C41:C45"/>
    <mergeCell ref="D41:D45"/>
    <mergeCell ref="D46:D50"/>
    <mergeCell ref="C46:C50"/>
    <mergeCell ref="B46:B50"/>
    <mergeCell ref="J46:J50"/>
    <mergeCell ref="I46:I50"/>
    <mergeCell ref="H46:H50"/>
    <mergeCell ref="G46:G50"/>
    <mergeCell ref="E46:E50"/>
    <mergeCell ref="K41:K45"/>
    <mergeCell ref="L41:L45"/>
    <mergeCell ref="M41:M45"/>
    <mergeCell ref="N41:N45"/>
    <mergeCell ref="Q41:Q45"/>
    <mergeCell ref="Q46:Q50"/>
    <mergeCell ref="N46:N50"/>
    <mergeCell ref="M46:M50"/>
    <mergeCell ref="L46:L50"/>
    <mergeCell ref="K46:K50"/>
    <mergeCell ref="P41:P45"/>
    <mergeCell ref="P46:P50"/>
    <mergeCell ref="V36:V40"/>
    <mergeCell ref="V41:V45"/>
    <mergeCell ref="V46:V50"/>
    <mergeCell ref="V10:V11"/>
    <mergeCell ref="V12:V13"/>
    <mergeCell ref="V14:V15"/>
    <mergeCell ref="V16:V20"/>
    <mergeCell ref="V21:V25"/>
    <mergeCell ref="R41:R45"/>
    <mergeCell ref="S41:S45"/>
    <mergeCell ref="T41:T45"/>
    <mergeCell ref="U41:U45"/>
    <mergeCell ref="U46:U50"/>
    <mergeCell ref="T46:T50"/>
    <mergeCell ref="S46:S50"/>
    <mergeCell ref="R46:R50"/>
    <mergeCell ref="R31:R35"/>
    <mergeCell ref="S31:S35"/>
    <mergeCell ref="R26:R30"/>
    <mergeCell ref="S26:S30"/>
    <mergeCell ref="T26:T30"/>
    <mergeCell ref="U26:U30"/>
    <mergeCell ref="S21:S25"/>
    <mergeCell ref="T21:T25"/>
    <mergeCell ref="R6:T6"/>
    <mergeCell ref="R7:T7"/>
    <mergeCell ref="U5:V5"/>
    <mergeCell ref="U6:V6"/>
    <mergeCell ref="U7:V7"/>
    <mergeCell ref="E1:Q7"/>
    <mergeCell ref="A1:D7"/>
    <mergeCell ref="V26:V30"/>
    <mergeCell ref="V31:V35"/>
    <mergeCell ref="G31:G35"/>
    <mergeCell ref="H31:H35"/>
    <mergeCell ref="I31:I35"/>
    <mergeCell ref="J31:J35"/>
    <mergeCell ref="L31:L35"/>
    <mergeCell ref="A31:A35"/>
    <mergeCell ref="B31:B35"/>
    <mergeCell ref="C31:C35"/>
    <mergeCell ref="D31:D35"/>
    <mergeCell ref="E31:E35"/>
    <mergeCell ref="Q26:Q30"/>
    <mergeCell ref="U21:U25"/>
    <mergeCell ref="A26:A30"/>
    <mergeCell ref="B26:B30"/>
    <mergeCell ref="C26:C30"/>
  </mergeCells>
  <dataValidations count="8">
    <dataValidation type="list" allowBlank="1" showInputMessage="1" showErrorMessage="1" sqref="B51" xr:uid="{00000000-0002-0000-0200-000000000000}">
      <formula1>Tipo</formula1>
    </dataValidation>
    <dataValidation type="list" allowBlank="1" showInputMessage="1" showErrorMessage="1" sqref="D51" xr:uid="{00000000-0002-0000-0200-000001000000}">
      <formula1>Dependencia</formula1>
    </dataValidation>
    <dataValidation type="list" allowBlank="1" showInputMessage="1" showErrorMessage="1" sqref="H51" xr:uid="{00000000-0002-0000-0200-000002000000}">
      <formula1>tipo_riesgo</formula1>
    </dataValidation>
    <dataValidation type="list" allowBlank="1" showInputMessage="1" showErrorMessage="1" sqref="C51" xr:uid="{00000000-0002-0000-0200-000003000000}">
      <formula1>INDIRECT(B51)</formula1>
    </dataValidation>
    <dataValidation allowBlank="1" showInputMessage="1" showErrorMessage="1" promptTitle="Identificación de Controles" prompt="Remitase a la prestaña de identificación y valoración de controles" sqref="N12 N16 N21 N26 N31 N36 N41 N46 N10 N51:O51 N14" xr:uid="{00000000-0002-0000-0200-000004000000}"/>
    <dataValidation type="list" allowBlank="1" showInputMessage="1" showErrorMessage="1" sqref="K51 K26 K31 K36 K41 K46 K10:K21" xr:uid="{00000000-0002-0000-0200-000005000000}">
      <formula1>INDIRECT(H10)</formula1>
    </dataValidation>
    <dataValidation allowBlank="1" showErrorMessage="1" sqref="Q10:R10 Q12:R12 P51:R51 Q16:R16 Q21:R21 Q26:R26 Q31:R31 Q36:R36 Q41:R41 Q46:R46 Q14:R14 O10:P50" xr:uid="{00000000-0002-0000-0200-000006000000}"/>
    <dataValidation type="list" allowBlank="1" showInputMessage="1" showErrorMessage="1" sqref="H10:H50" xr:uid="{00000000-0002-0000-0200-000007000000}">
      <formula1>TIPOLOGIA_DE_RIESGOS</formula1>
    </dataValidation>
  </dataValidations>
  <pageMargins left="0.7" right="0.7" top="0.75" bottom="0.75" header="0.3" footer="0.3"/>
  <pageSetup paperSize="9" scale="11" orientation="portrait" r:id="rId1"/>
  <drawing r:id="rId2"/>
  <legacyDrawing r:id="rId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50" operator="containsText" id="{F40A36B7-25FE-40F5-98A0-E4C0CF58FA82}">
            <xm:f>NOT(ISERROR(SEARCH("EXTREMA",M10)))</xm:f>
            <xm:f>"EXTREMA"</xm:f>
            <x14:dxf>
              <fill>
                <patternFill>
                  <bgColor rgb="FFFF0000"/>
                </patternFill>
              </fill>
            </x14:dxf>
          </x14:cfRule>
          <x14:cfRule type="containsText" priority="51" operator="containsText" id="{917ADA60-C6EA-4F6B-900E-A1D5547CA741}">
            <xm:f>NOT(ISERROR(SEARCH("ALTO",M10)))</xm:f>
            <xm:f>"ALTO"</xm:f>
            <x14:dxf>
              <fill>
                <patternFill>
                  <bgColor rgb="FFFFC000"/>
                </patternFill>
              </fill>
            </x14:dxf>
          </x14:cfRule>
          <x14:cfRule type="containsText" priority="52" operator="containsText" id="{A25B921C-3EA3-4641-83A2-ED63FED6D155}">
            <xm:f>NOT(ISERROR(SEARCH("MODERADO",M10)))</xm:f>
            <xm:f>"MODERADO"</xm:f>
            <x14:dxf>
              <fill>
                <patternFill>
                  <bgColor theme="3" tint="0.39994506668294322"/>
                </patternFill>
              </fill>
            </x14:dxf>
          </x14:cfRule>
          <x14:cfRule type="containsText" priority="53" operator="containsText" id="{98750D7E-0E85-4A3F-AABF-6043EC4241B4}">
            <xm:f>NOT(ISERROR(SEARCH("BAJO",M10)))</xm:f>
            <xm:f>"BAJO"</xm:f>
            <x14:dxf>
              <fill>
                <patternFill>
                  <bgColor rgb="FF92D050"/>
                </patternFill>
              </fill>
            </x14:dxf>
          </x14:cfRule>
          <xm:sqref>M10 M12 U12 M16 U16 M21 U21</xm:sqref>
        </x14:conditionalFormatting>
        <x14:conditionalFormatting xmlns:xm="http://schemas.microsoft.com/office/excel/2006/main">
          <x14:cfRule type="containsText" priority="45" operator="containsText" id="{64C4A8A0-62FA-4E8B-8953-3DF2B544662F}">
            <xm:f>NOT(ISERROR(SEARCH("EXTREMA",U10)))</xm:f>
            <xm:f>"EXTREMA"</xm:f>
            <x14:dxf>
              <fill>
                <patternFill>
                  <bgColor rgb="FFFF0000"/>
                </patternFill>
              </fill>
            </x14:dxf>
          </x14:cfRule>
          <x14:cfRule type="containsText" priority="47" operator="containsText" id="{0DC40D6F-7DF9-4BCD-9D67-4ADBA6B4E442}">
            <xm:f>NOT(ISERROR(SEARCH("ALTO",U10)))</xm:f>
            <xm:f>"ALTO"</xm:f>
            <x14:dxf>
              <fill>
                <patternFill>
                  <bgColor rgb="FFFFC000"/>
                </patternFill>
              </fill>
            </x14:dxf>
          </x14:cfRule>
          <x14:cfRule type="containsText" priority="48" operator="containsText" id="{EC10C430-4352-4DDC-93DD-B949142AD40B}">
            <xm:f>NOT(ISERROR(SEARCH("MODERADO",U10)))</xm:f>
            <xm:f>"MODERADO"</xm:f>
            <x14:dxf>
              <fill>
                <patternFill>
                  <bgColor theme="3" tint="0.39994506668294322"/>
                </patternFill>
              </fill>
            </x14:dxf>
          </x14:cfRule>
          <x14:cfRule type="containsText" priority="49" operator="containsText" id="{9E31E861-9C6E-46A4-87C8-9D5AB7FA8A28}">
            <xm:f>NOT(ISERROR(SEARCH("BAJO",U10)))</xm:f>
            <xm:f>"BAJO"</xm:f>
            <x14:dxf>
              <fill>
                <patternFill>
                  <bgColor rgb="FF92D050"/>
                </patternFill>
              </fill>
            </x14:dxf>
          </x14:cfRule>
          <xm:sqref>U10</xm:sqref>
        </x14:conditionalFormatting>
        <x14:conditionalFormatting xmlns:xm="http://schemas.microsoft.com/office/excel/2006/main">
          <x14:cfRule type="containsText" priority="41" operator="containsText" id="{F96C9432-B748-4463-857E-26655F75D1E2}">
            <xm:f>NOT(ISERROR(SEARCH("EXTREMA",M26)))</xm:f>
            <xm:f>"EXTREMA"</xm:f>
            <x14:dxf>
              <fill>
                <patternFill>
                  <bgColor rgb="FFFF0000"/>
                </patternFill>
              </fill>
            </x14:dxf>
          </x14:cfRule>
          <x14:cfRule type="containsText" priority="42" operator="containsText" id="{BF1BA400-929C-4B92-B9C0-7EAFADB798DF}">
            <xm:f>NOT(ISERROR(SEARCH("ALTO",M26)))</xm:f>
            <xm:f>"ALTO"</xm:f>
            <x14:dxf>
              <fill>
                <patternFill>
                  <bgColor rgb="FFFFC000"/>
                </patternFill>
              </fill>
            </x14:dxf>
          </x14:cfRule>
          <x14:cfRule type="containsText" priority="43" operator="containsText" id="{33F99B30-89F6-44B6-8370-5F8B23489862}">
            <xm:f>NOT(ISERROR(SEARCH("MODERADO",M26)))</xm:f>
            <xm:f>"MODERADO"</xm:f>
            <x14:dxf>
              <fill>
                <patternFill>
                  <bgColor theme="3" tint="0.39994506668294322"/>
                </patternFill>
              </fill>
            </x14:dxf>
          </x14:cfRule>
          <x14:cfRule type="containsText" priority="44" operator="containsText" id="{D273EEDA-90A1-4BB4-BB74-4BC4D04044DE}">
            <xm:f>NOT(ISERROR(SEARCH("BAJO",M26)))</xm:f>
            <xm:f>"BAJO"</xm:f>
            <x14:dxf>
              <fill>
                <patternFill>
                  <bgColor rgb="FF92D050"/>
                </patternFill>
              </fill>
            </x14:dxf>
          </x14:cfRule>
          <xm:sqref>M26</xm:sqref>
        </x14:conditionalFormatting>
        <x14:conditionalFormatting xmlns:xm="http://schemas.microsoft.com/office/excel/2006/main">
          <x14:cfRule type="containsText" priority="37" operator="containsText" id="{B4F9D8BC-8A04-49C1-B793-AE6309CC8A09}">
            <xm:f>NOT(ISERROR(SEARCH("EXTREMA",U26)))</xm:f>
            <xm:f>"EXTREMA"</xm:f>
            <x14:dxf>
              <fill>
                <patternFill>
                  <bgColor rgb="FFFF0000"/>
                </patternFill>
              </fill>
            </x14:dxf>
          </x14:cfRule>
          <x14:cfRule type="containsText" priority="38" operator="containsText" id="{1993BAE9-28B1-487F-A9D1-5742D8DD4088}">
            <xm:f>NOT(ISERROR(SEARCH("ALTO",U26)))</xm:f>
            <xm:f>"ALTO"</xm:f>
            <x14:dxf>
              <fill>
                <patternFill>
                  <bgColor rgb="FFFFC000"/>
                </patternFill>
              </fill>
            </x14:dxf>
          </x14:cfRule>
          <x14:cfRule type="containsText" priority="39" operator="containsText" id="{E980AE25-43B3-486B-A636-E2CD39178D0C}">
            <xm:f>NOT(ISERROR(SEARCH("MODERADO",U26)))</xm:f>
            <xm:f>"MODERADO"</xm:f>
            <x14:dxf>
              <fill>
                <patternFill>
                  <bgColor theme="3" tint="0.39994506668294322"/>
                </patternFill>
              </fill>
            </x14:dxf>
          </x14:cfRule>
          <x14:cfRule type="containsText" priority="40" operator="containsText" id="{B7881C1E-C83D-4BD7-93FB-AE2FFB77430A}">
            <xm:f>NOT(ISERROR(SEARCH("BAJO",U26)))</xm:f>
            <xm:f>"BAJO"</xm:f>
            <x14:dxf>
              <fill>
                <patternFill>
                  <bgColor rgb="FF92D050"/>
                </patternFill>
              </fill>
            </x14:dxf>
          </x14:cfRule>
          <xm:sqref>U26</xm:sqref>
        </x14:conditionalFormatting>
        <x14:conditionalFormatting xmlns:xm="http://schemas.microsoft.com/office/excel/2006/main">
          <x14:cfRule type="containsText" priority="33" operator="containsText" id="{25CE4D52-A59B-41A5-BB5B-F3C8E058F8CA}">
            <xm:f>NOT(ISERROR(SEARCH("EXTREMA",M31)))</xm:f>
            <xm:f>"EXTREMA"</xm:f>
            <x14:dxf>
              <fill>
                <patternFill>
                  <bgColor rgb="FFFF0000"/>
                </patternFill>
              </fill>
            </x14:dxf>
          </x14:cfRule>
          <x14:cfRule type="containsText" priority="34" operator="containsText" id="{D280CF7A-B0E7-4BC9-B5AC-9FBC13D1E5A2}">
            <xm:f>NOT(ISERROR(SEARCH("ALTO",M31)))</xm:f>
            <xm:f>"ALTO"</xm:f>
            <x14:dxf>
              <fill>
                <patternFill>
                  <bgColor rgb="FFFFC000"/>
                </patternFill>
              </fill>
            </x14:dxf>
          </x14:cfRule>
          <x14:cfRule type="containsText" priority="35" operator="containsText" id="{B334F80A-0994-4234-BD85-4EFAC77A39FA}">
            <xm:f>NOT(ISERROR(SEARCH("MODERADO",M31)))</xm:f>
            <xm:f>"MODERADO"</xm:f>
            <x14:dxf>
              <fill>
                <patternFill>
                  <bgColor theme="3" tint="0.39994506668294322"/>
                </patternFill>
              </fill>
            </x14:dxf>
          </x14:cfRule>
          <x14:cfRule type="containsText" priority="36" operator="containsText" id="{D6E78068-DCF6-480B-9465-91552C566240}">
            <xm:f>NOT(ISERROR(SEARCH("BAJO",M31)))</xm:f>
            <xm:f>"BAJO"</xm:f>
            <x14:dxf>
              <fill>
                <patternFill>
                  <bgColor rgb="FF92D050"/>
                </patternFill>
              </fill>
            </x14:dxf>
          </x14:cfRule>
          <xm:sqref>M31</xm:sqref>
        </x14:conditionalFormatting>
        <x14:conditionalFormatting xmlns:xm="http://schemas.microsoft.com/office/excel/2006/main">
          <x14:cfRule type="containsText" priority="29" operator="containsText" id="{2372652E-4953-438F-9CF4-297953A37F12}">
            <xm:f>NOT(ISERROR(SEARCH("EXTREMA",U31)))</xm:f>
            <xm:f>"EXTREMA"</xm:f>
            <x14:dxf>
              <fill>
                <patternFill>
                  <bgColor rgb="FFFF0000"/>
                </patternFill>
              </fill>
            </x14:dxf>
          </x14:cfRule>
          <x14:cfRule type="containsText" priority="30" operator="containsText" id="{D02AD5B3-6EC5-49E0-A4BF-745257707460}">
            <xm:f>NOT(ISERROR(SEARCH("ALTO",U31)))</xm:f>
            <xm:f>"ALTO"</xm:f>
            <x14:dxf>
              <fill>
                <patternFill>
                  <bgColor rgb="FFFFC000"/>
                </patternFill>
              </fill>
            </x14:dxf>
          </x14:cfRule>
          <x14:cfRule type="containsText" priority="31" operator="containsText" id="{995E31E1-60E0-4749-B33F-9C191A7C4B65}">
            <xm:f>NOT(ISERROR(SEARCH("MODERADO",U31)))</xm:f>
            <xm:f>"MODERADO"</xm:f>
            <x14:dxf>
              <fill>
                <patternFill>
                  <bgColor theme="3" tint="0.39994506668294322"/>
                </patternFill>
              </fill>
            </x14:dxf>
          </x14:cfRule>
          <x14:cfRule type="containsText" priority="32" operator="containsText" id="{8CA3D0B9-24D9-4942-B3B3-281FE5F33C1A}">
            <xm:f>NOT(ISERROR(SEARCH("BAJO",U31)))</xm:f>
            <xm:f>"BAJO"</xm:f>
            <x14:dxf>
              <fill>
                <patternFill>
                  <bgColor rgb="FF92D050"/>
                </patternFill>
              </fill>
            </x14:dxf>
          </x14:cfRule>
          <xm:sqref>U31</xm:sqref>
        </x14:conditionalFormatting>
        <x14:conditionalFormatting xmlns:xm="http://schemas.microsoft.com/office/excel/2006/main">
          <x14:cfRule type="containsText" priority="25" operator="containsText" id="{00FF94A1-63DE-430A-8DB1-8668D93ABB10}">
            <xm:f>NOT(ISERROR(SEARCH("EXTREMA",M41)))</xm:f>
            <xm:f>"EXTREMA"</xm:f>
            <x14:dxf>
              <fill>
                <patternFill>
                  <bgColor rgb="FFFF0000"/>
                </patternFill>
              </fill>
            </x14:dxf>
          </x14:cfRule>
          <x14:cfRule type="containsText" priority="26" operator="containsText" id="{A46A3D0B-A367-401E-A39B-8DC2B3A55CD9}">
            <xm:f>NOT(ISERROR(SEARCH("ALTO",M41)))</xm:f>
            <xm:f>"ALTO"</xm:f>
            <x14:dxf>
              <fill>
                <patternFill>
                  <bgColor rgb="FFFFC000"/>
                </patternFill>
              </fill>
            </x14:dxf>
          </x14:cfRule>
          <x14:cfRule type="containsText" priority="27" operator="containsText" id="{D55D6ECB-7296-47E8-9C0C-4DE848DD1BED}">
            <xm:f>NOT(ISERROR(SEARCH("MODERADO",M41)))</xm:f>
            <xm:f>"MODERADO"</xm:f>
            <x14:dxf>
              <fill>
                <patternFill>
                  <bgColor theme="3" tint="0.39994506668294322"/>
                </patternFill>
              </fill>
            </x14:dxf>
          </x14:cfRule>
          <x14:cfRule type="containsText" priority="28" operator="containsText" id="{AD6A8448-5F67-413A-9BCC-54628D0A29B3}">
            <xm:f>NOT(ISERROR(SEARCH("BAJO",M41)))</xm:f>
            <xm:f>"BAJO"</xm:f>
            <x14:dxf>
              <fill>
                <patternFill>
                  <bgColor rgb="FF92D050"/>
                </patternFill>
              </fill>
            </x14:dxf>
          </x14:cfRule>
          <xm:sqref>M41 M46 M51</xm:sqref>
        </x14:conditionalFormatting>
        <x14:conditionalFormatting xmlns:xm="http://schemas.microsoft.com/office/excel/2006/main">
          <x14:cfRule type="containsText" priority="21" operator="containsText" id="{B4E360CE-EFF6-426A-9BDC-0E29B17D942C}">
            <xm:f>NOT(ISERROR(SEARCH("EXTREMA",U41)))</xm:f>
            <xm:f>"EXTREMA"</xm:f>
            <x14:dxf>
              <fill>
                <patternFill>
                  <bgColor rgb="FFFF0000"/>
                </patternFill>
              </fill>
            </x14:dxf>
          </x14:cfRule>
          <x14:cfRule type="containsText" priority="22" operator="containsText" id="{944F530A-9671-4E34-88E1-281AB9ADC080}">
            <xm:f>NOT(ISERROR(SEARCH("ALTO",U41)))</xm:f>
            <xm:f>"ALTO"</xm:f>
            <x14:dxf>
              <fill>
                <patternFill>
                  <bgColor rgb="FFFFC000"/>
                </patternFill>
              </fill>
            </x14:dxf>
          </x14:cfRule>
          <x14:cfRule type="containsText" priority="23" operator="containsText" id="{BB86A710-6B33-41A0-8C08-512EADA3C77F}">
            <xm:f>NOT(ISERROR(SEARCH("MODERADO",U41)))</xm:f>
            <xm:f>"MODERADO"</xm:f>
            <x14:dxf>
              <fill>
                <patternFill>
                  <bgColor theme="3" tint="0.39994506668294322"/>
                </patternFill>
              </fill>
            </x14:dxf>
          </x14:cfRule>
          <x14:cfRule type="containsText" priority="24" operator="containsText" id="{5A57A475-14B3-458A-B335-0053031E55E0}">
            <xm:f>NOT(ISERROR(SEARCH("BAJO",U41)))</xm:f>
            <xm:f>"BAJO"</xm:f>
            <x14:dxf>
              <fill>
                <patternFill>
                  <bgColor rgb="FF92D050"/>
                </patternFill>
              </fill>
            </x14:dxf>
          </x14:cfRule>
          <xm:sqref>U41 U46 U51</xm:sqref>
        </x14:conditionalFormatting>
        <x14:conditionalFormatting xmlns:xm="http://schemas.microsoft.com/office/excel/2006/main">
          <x14:cfRule type="containsText" priority="17" operator="containsText" id="{74A15230-79D7-4829-BBF1-1FEE7EA13BEC}">
            <xm:f>NOT(ISERROR(SEARCH("EXTREMA",M36)))</xm:f>
            <xm:f>"EXTREMA"</xm:f>
            <x14:dxf>
              <fill>
                <patternFill>
                  <bgColor rgb="FFFF0000"/>
                </patternFill>
              </fill>
            </x14:dxf>
          </x14:cfRule>
          <x14:cfRule type="containsText" priority="18" operator="containsText" id="{5B4129F8-A5DB-4CE9-8E01-A589C2165011}">
            <xm:f>NOT(ISERROR(SEARCH("ALTO",M36)))</xm:f>
            <xm:f>"ALTO"</xm:f>
            <x14:dxf>
              <fill>
                <patternFill>
                  <bgColor rgb="FFFFC000"/>
                </patternFill>
              </fill>
            </x14:dxf>
          </x14:cfRule>
          <x14:cfRule type="containsText" priority="19" operator="containsText" id="{9E24E903-4828-42BD-AB3B-C583B8F76AC6}">
            <xm:f>NOT(ISERROR(SEARCH("MODERADO",M36)))</xm:f>
            <xm:f>"MODERADO"</xm:f>
            <x14:dxf>
              <fill>
                <patternFill>
                  <bgColor theme="3" tint="0.39994506668294322"/>
                </patternFill>
              </fill>
            </x14:dxf>
          </x14:cfRule>
          <x14:cfRule type="containsText" priority="20" operator="containsText" id="{62EB567A-7483-45BC-B778-583B8C4234FC}">
            <xm:f>NOT(ISERROR(SEARCH("BAJO",M36)))</xm:f>
            <xm:f>"BAJO"</xm:f>
            <x14:dxf>
              <fill>
                <patternFill>
                  <bgColor rgb="FF92D050"/>
                </patternFill>
              </fill>
            </x14:dxf>
          </x14:cfRule>
          <xm:sqref>M36</xm:sqref>
        </x14:conditionalFormatting>
        <x14:conditionalFormatting xmlns:xm="http://schemas.microsoft.com/office/excel/2006/main">
          <x14:cfRule type="containsText" priority="13" operator="containsText" id="{48F8E2E0-F6DD-4FBD-B324-E783C3D20592}">
            <xm:f>NOT(ISERROR(SEARCH("EXTREMA",U36)))</xm:f>
            <xm:f>"EXTREMA"</xm:f>
            <x14:dxf>
              <fill>
                <patternFill>
                  <bgColor rgb="FFFF0000"/>
                </patternFill>
              </fill>
            </x14:dxf>
          </x14:cfRule>
          <x14:cfRule type="containsText" priority="14" operator="containsText" id="{9F8CF875-CA75-4165-8B4C-AE6434AC7591}">
            <xm:f>NOT(ISERROR(SEARCH("ALTO",U36)))</xm:f>
            <xm:f>"ALTO"</xm:f>
            <x14:dxf>
              <fill>
                <patternFill>
                  <bgColor rgb="FFFFC000"/>
                </patternFill>
              </fill>
            </x14:dxf>
          </x14:cfRule>
          <x14:cfRule type="containsText" priority="15" operator="containsText" id="{43B8C671-6B2C-4448-BB8D-7ADF24686DD6}">
            <xm:f>NOT(ISERROR(SEARCH("MODERADO",U36)))</xm:f>
            <xm:f>"MODERADO"</xm:f>
            <x14:dxf>
              <fill>
                <patternFill>
                  <bgColor theme="3" tint="0.39994506668294322"/>
                </patternFill>
              </fill>
            </x14:dxf>
          </x14:cfRule>
          <x14:cfRule type="containsText" priority="16" operator="containsText" id="{20C5AC10-8F02-499F-86F5-A19E85AFE211}">
            <xm:f>NOT(ISERROR(SEARCH("BAJO",U36)))</xm:f>
            <xm:f>"BAJO"</xm:f>
            <x14:dxf>
              <fill>
                <patternFill>
                  <bgColor rgb="FF92D050"/>
                </patternFill>
              </fill>
            </x14:dxf>
          </x14:cfRule>
          <xm:sqref>U36</xm:sqref>
        </x14:conditionalFormatting>
        <x14:conditionalFormatting xmlns:xm="http://schemas.microsoft.com/office/excel/2006/main">
          <x14:cfRule type="containsText" priority="5" operator="containsText" id="{9A5C3A7E-48A6-46AF-8B5E-3D46B43D4015}">
            <xm:f>NOT(ISERROR(SEARCH("EXTREMA",U14)))</xm:f>
            <xm:f>"EXTREMA"</xm:f>
            <x14:dxf>
              <fill>
                <patternFill>
                  <bgColor rgb="FFFF0000"/>
                </patternFill>
              </fill>
            </x14:dxf>
          </x14:cfRule>
          <x14:cfRule type="containsText" priority="6" operator="containsText" id="{04A161CF-33A7-4CDC-9324-A14D6285B6A8}">
            <xm:f>NOT(ISERROR(SEARCH("ALTO",U14)))</xm:f>
            <xm:f>"ALTO"</xm:f>
            <x14:dxf>
              <fill>
                <patternFill>
                  <bgColor rgb="FFFFC000"/>
                </patternFill>
              </fill>
            </x14:dxf>
          </x14:cfRule>
          <x14:cfRule type="containsText" priority="7" operator="containsText" id="{37A08FF0-FF3E-4A1A-AFA6-96C7B776433B}">
            <xm:f>NOT(ISERROR(SEARCH("MODERADO",U14)))</xm:f>
            <xm:f>"MODERADO"</xm:f>
            <x14:dxf>
              <fill>
                <patternFill>
                  <bgColor theme="3" tint="0.39994506668294322"/>
                </patternFill>
              </fill>
            </x14:dxf>
          </x14:cfRule>
          <x14:cfRule type="containsText" priority="8" operator="containsText" id="{2489B2E7-3343-43BD-A1B3-4604CFF1C3FE}">
            <xm:f>NOT(ISERROR(SEARCH("BAJO",U14)))</xm:f>
            <xm:f>"BAJO"</xm:f>
            <x14:dxf>
              <fill>
                <patternFill>
                  <bgColor rgb="FF92D050"/>
                </patternFill>
              </fill>
            </x14:dxf>
          </x14:cfRule>
          <xm:sqref>U14</xm:sqref>
        </x14:conditionalFormatting>
        <x14:conditionalFormatting xmlns:xm="http://schemas.microsoft.com/office/excel/2006/main">
          <x14:cfRule type="containsText" priority="1" operator="containsText" id="{2B3167C8-B405-4DA9-AFEB-B2A1C2DDAF2E}">
            <xm:f>NOT(ISERROR(SEARCH("EXTREMA",M14)))</xm:f>
            <xm:f>"EXTREMA"</xm:f>
            <x14:dxf>
              <fill>
                <patternFill>
                  <bgColor rgb="FFFF0000"/>
                </patternFill>
              </fill>
            </x14:dxf>
          </x14:cfRule>
          <x14:cfRule type="containsText" priority="2" operator="containsText" id="{BAFA7244-794C-4901-9FCB-2A9C12D4A371}">
            <xm:f>NOT(ISERROR(SEARCH("ALTO",M14)))</xm:f>
            <xm:f>"ALTO"</xm:f>
            <x14:dxf>
              <fill>
                <patternFill>
                  <bgColor rgb="FFFFC000"/>
                </patternFill>
              </fill>
            </x14:dxf>
          </x14:cfRule>
          <x14:cfRule type="containsText" priority="3" operator="containsText" id="{AB1E410F-43A0-410B-AD82-17423564D71E}">
            <xm:f>NOT(ISERROR(SEARCH("MODERADO",M14)))</xm:f>
            <xm:f>"MODERADO"</xm:f>
            <x14:dxf>
              <fill>
                <patternFill>
                  <bgColor theme="3" tint="0.39994506668294322"/>
                </patternFill>
              </fill>
            </x14:dxf>
          </x14:cfRule>
          <x14:cfRule type="containsText" priority="4" operator="containsText" id="{5F55DAD8-5428-41F1-8E0F-2D1E10E831EF}">
            <xm:f>NOT(ISERROR(SEARCH("BAJO",M14)))</xm:f>
            <xm:f>"BAJO"</xm:f>
            <x14:dxf>
              <fill>
                <patternFill>
                  <bgColor rgb="FF92D050"/>
                </patternFill>
              </fill>
            </x14:dxf>
          </x14:cfRule>
          <xm:sqref>M14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ErrorMessage="1" xr:uid="{00000000-0002-0000-0200-000008000000}">
          <x14:formula1>
            <xm:f>Hoja3!$C$2:$C$6</xm:f>
          </x14:formula1>
          <xm:sqref>I10 I12 I51 I16 I21 I26 I31 I36 I41 I46 I14</xm:sqref>
        </x14:dataValidation>
        <x14:dataValidation type="list" allowBlank="1" showInputMessage="1" showErrorMessage="1" promptTitle="Plan de Manejo" prompt="Ir a la hoja de plan Manejo para documentar el plan de acción" xr:uid="{00000000-0002-0000-0200-000009000000}">
          <x14:formula1>
            <xm:f>Hoja3!$E$2:$E$5</xm:f>
          </x14:formula1>
          <xm:sqref>V10:V50</xm:sqref>
        </x14:dataValidation>
        <x14:dataValidation type="list" allowBlank="1" showInputMessage="1" showErrorMessage="1" xr:uid="{00000000-0002-0000-0200-00000A000000}">
          <x14:formula1>
            <xm:f>Hoja1!$B$3:$B$6</xm:f>
          </x14:formula1>
          <xm:sqref>B10:B50</xm:sqref>
        </x14:dataValidation>
        <x14:dataValidation type="list" allowBlank="1" showInputMessage="1" showErrorMessage="1" xr:uid="{00000000-0002-0000-0200-00000B000000}">
          <x14:formula1>
            <xm:f>Hoja1!$F$3:$F$19</xm:f>
          </x14:formula1>
          <xm:sqref>C10:C50</xm:sqref>
        </x14:dataValidation>
        <x14:dataValidation type="list" allowBlank="1" showInputMessage="1" showErrorMessage="1" xr:uid="{00000000-0002-0000-0200-00000C000000}">
          <x14:formula1>
            <xm:f>Hoja1!$E$3:$E$19</xm:f>
          </x14:formula1>
          <xm:sqref>D10:D50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"/>
  <dimension ref="A2:H97"/>
  <sheetViews>
    <sheetView workbookViewId="0">
      <selection activeCell="C2" sqref="C2:C10"/>
    </sheetView>
  </sheetViews>
  <sheetFormatPr baseColWidth="10" defaultRowHeight="15" x14ac:dyDescent="0.25"/>
  <cols>
    <col min="1" max="1" width="13" bestFit="1" customWidth="1"/>
    <col min="2" max="2" width="16" customWidth="1"/>
    <col min="3" max="3" width="21.42578125" bestFit="1" customWidth="1"/>
    <col min="4" max="4" width="13" bestFit="1" customWidth="1"/>
    <col min="5" max="5" width="39.28515625" customWidth="1"/>
    <col min="6" max="6" width="57" bestFit="1" customWidth="1"/>
    <col min="7" max="7" width="54.140625" bestFit="1" customWidth="1"/>
  </cols>
  <sheetData>
    <row r="2" spans="2:8" x14ac:dyDescent="0.25">
      <c r="B2" t="s">
        <v>274</v>
      </c>
      <c r="C2" t="s">
        <v>273</v>
      </c>
      <c r="D2" t="s">
        <v>1</v>
      </c>
      <c r="E2" t="s">
        <v>242</v>
      </c>
      <c r="F2" t="s">
        <v>237</v>
      </c>
      <c r="G2" t="s">
        <v>301</v>
      </c>
    </row>
    <row r="3" spans="2:8" x14ac:dyDescent="0.25">
      <c r="B3" t="s">
        <v>8</v>
      </c>
      <c r="C3" t="s">
        <v>323</v>
      </c>
      <c r="D3" t="s">
        <v>9</v>
      </c>
      <c r="E3" t="s">
        <v>278</v>
      </c>
      <c r="F3" t="s">
        <v>244</v>
      </c>
      <c r="G3" t="s">
        <v>302</v>
      </c>
      <c r="H3">
        <v>15</v>
      </c>
    </row>
    <row r="4" spans="2:8" x14ac:dyDescent="0.25">
      <c r="B4" t="s">
        <v>243</v>
      </c>
      <c r="C4" t="s">
        <v>275</v>
      </c>
      <c r="D4" t="s">
        <v>12</v>
      </c>
      <c r="E4" s="3" t="s">
        <v>278</v>
      </c>
      <c r="F4" t="s">
        <v>246</v>
      </c>
      <c r="G4" t="s">
        <v>303</v>
      </c>
      <c r="H4">
        <v>0</v>
      </c>
    </row>
    <row r="5" spans="2:8" x14ac:dyDescent="0.25">
      <c r="B5" t="s">
        <v>78</v>
      </c>
      <c r="C5" t="s">
        <v>322</v>
      </c>
      <c r="D5" t="s">
        <v>15</v>
      </c>
      <c r="E5" t="s">
        <v>279</v>
      </c>
      <c r="F5" t="s">
        <v>245</v>
      </c>
    </row>
    <row r="6" spans="2:8" x14ac:dyDescent="0.25">
      <c r="B6" t="s">
        <v>79</v>
      </c>
      <c r="C6" t="s">
        <v>276</v>
      </c>
      <c r="D6" t="s">
        <v>277</v>
      </c>
      <c r="E6" t="s">
        <v>280</v>
      </c>
      <c r="F6" t="s">
        <v>247</v>
      </c>
      <c r="G6" t="s">
        <v>304</v>
      </c>
    </row>
    <row r="7" spans="2:8" x14ac:dyDescent="0.25">
      <c r="C7" t="s">
        <v>326</v>
      </c>
      <c r="D7" t="s">
        <v>21</v>
      </c>
      <c r="E7" t="s">
        <v>281</v>
      </c>
      <c r="F7" t="s">
        <v>282</v>
      </c>
      <c r="G7" s="3" t="s">
        <v>302</v>
      </c>
      <c r="H7" s="3">
        <v>15</v>
      </c>
    </row>
    <row r="8" spans="2:8" x14ac:dyDescent="0.25">
      <c r="C8" t="s">
        <v>17</v>
      </c>
      <c r="E8" s="3" t="s">
        <v>283</v>
      </c>
      <c r="F8" t="s">
        <v>248</v>
      </c>
      <c r="G8" s="3" t="s">
        <v>303</v>
      </c>
      <c r="H8" s="3">
        <v>0</v>
      </c>
    </row>
    <row r="9" spans="2:8" x14ac:dyDescent="0.25">
      <c r="C9" t="s">
        <v>324</v>
      </c>
      <c r="E9" t="s">
        <v>284</v>
      </c>
      <c r="F9" t="s">
        <v>285</v>
      </c>
    </row>
    <row r="10" spans="2:8" x14ac:dyDescent="0.25">
      <c r="C10" t="s">
        <v>325</v>
      </c>
      <c r="E10" t="s">
        <v>286</v>
      </c>
      <c r="F10" t="s">
        <v>287</v>
      </c>
      <c r="G10" t="s">
        <v>305</v>
      </c>
    </row>
    <row r="11" spans="2:8" x14ac:dyDescent="0.25">
      <c r="E11" t="s">
        <v>288</v>
      </c>
      <c r="F11" t="s">
        <v>249</v>
      </c>
      <c r="G11" t="s">
        <v>306</v>
      </c>
      <c r="H11" s="3">
        <v>15</v>
      </c>
    </row>
    <row r="12" spans="2:8" x14ac:dyDescent="0.25">
      <c r="E12" t="s">
        <v>289</v>
      </c>
      <c r="F12" t="s">
        <v>253</v>
      </c>
      <c r="G12" t="s">
        <v>307</v>
      </c>
      <c r="H12" s="3">
        <v>0</v>
      </c>
    </row>
    <row r="13" spans="2:8" x14ac:dyDescent="0.25">
      <c r="B13" t="s">
        <v>375</v>
      </c>
      <c r="E13" t="s">
        <v>290</v>
      </c>
      <c r="F13" t="s">
        <v>250</v>
      </c>
    </row>
    <row r="14" spans="2:8" x14ac:dyDescent="0.25">
      <c r="B14" s="3" t="s">
        <v>376</v>
      </c>
      <c r="E14" t="s">
        <v>291</v>
      </c>
      <c r="F14" t="s">
        <v>254</v>
      </c>
      <c r="G14" t="s">
        <v>308</v>
      </c>
    </row>
    <row r="15" spans="2:8" x14ac:dyDescent="0.25">
      <c r="B15" t="s">
        <v>310</v>
      </c>
      <c r="E15" t="s">
        <v>292</v>
      </c>
      <c r="F15" t="s">
        <v>293</v>
      </c>
      <c r="G15" t="s">
        <v>309</v>
      </c>
      <c r="H15">
        <v>15</v>
      </c>
    </row>
    <row r="16" spans="2:8" x14ac:dyDescent="0.25">
      <c r="E16" t="s">
        <v>294</v>
      </c>
      <c r="F16" t="s">
        <v>252</v>
      </c>
      <c r="G16" t="s">
        <v>311</v>
      </c>
      <c r="H16">
        <v>10</v>
      </c>
    </row>
    <row r="17" spans="2:8" x14ac:dyDescent="0.25">
      <c r="E17" t="s">
        <v>295</v>
      </c>
      <c r="F17" t="s">
        <v>251</v>
      </c>
      <c r="G17" t="s">
        <v>310</v>
      </c>
      <c r="H17">
        <v>0</v>
      </c>
    </row>
    <row r="18" spans="2:8" x14ac:dyDescent="0.25">
      <c r="E18" t="s">
        <v>297</v>
      </c>
      <c r="F18" t="s">
        <v>298</v>
      </c>
    </row>
    <row r="19" spans="2:8" x14ac:dyDescent="0.25">
      <c r="E19" t="s">
        <v>296</v>
      </c>
      <c r="F19" t="s">
        <v>299</v>
      </c>
      <c r="G19" t="s">
        <v>312</v>
      </c>
    </row>
    <row r="20" spans="2:8" x14ac:dyDescent="0.25">
      <c r="B20" t="s">
        <v>371</v>
      </c>
      <c r="G20" t="s">
        <v>314</v>
      </c>
      <c r="H20" s="3">
        <v>15</v>
      </c>
    </row>
    <row r="21" spans="2:8" x14ac:dyDescent="0.25">
      <c r="B21" t="s">
        <v>161</v>
      </c>
      <c r="G21" t="s">
        <v>313</v>
      </c>
      <c r="H21" s="3">
        <v>0</v>
      </c>
    </row>
    <row r="22" spans="2:8" x14ac:dyDescent="0.25">
      <c r="B22" t="s">
        <v>372</v>
      </c>
    </row>
    <row r="23" spans="2:8" x14ac:dyDescent="0.25">
      <c r="G23" t="s">
        <v>315</v>
      </c>
    </row>
    <row r="24" spans="2:8" x14ac:dyDescent="0.25">
      <c r="G24" t="s">
        <v>316</v>
      </c>
      <c r="H24" s="3">
        <v>15</v>
      </c>
    </row>
    <row r="25" spans="2:8" ht="15.75" customHeight="1" x14ac:dyDescent="0.25">
      <c r="B25" t="s">
        <v>373</v>
      </c>
      <c r="C25" t="s">
        <v>314</v>
      </c>
      <c r="E25" s="181"/>
      <c r="G25" t="s">
        <v>317</v>
      </c>
      <c r="H25" s="3">
        <v>0</v>
      </c>
    </row>
    <row r="26" spans="2:8" x14ac:dyDescent="0.25">
      <c r="B26" t="s">
        <v>374</v>
      </c>
      <c r="C26" t="s">
        <v>313</v>
      </c>
    </row>
    <row r="27" spans="2:8" x14ac:dyDescent="0.25">
      <c r="G27" t="s">
        <v>318</v>
      </c>
    </row>
    <row r="28" spans="2:8" x14ac:dyDescent="0.25">
      <c r="G28" t="s">
        <v>319</v>
      </c>
      <c r="H28">
        <v>10</v>
      </c>
    </row>
    <row r="29" spans="2:8" x14ac:dyDescent="0.25">
      <c r="G29" t="s">
        <v>320</v>
      </c>
      <c r="H29">
        <v>5</v>
      </c>
    </row>
    <row r="30" spans="2:8" x14ac:dyDescent="0.25">
      <c r="G30" t="s">
        <v>321</v>
      </c>
    </row>
    <row r="36" spans="2:3" ht="15.75" thickBot="1" x14ac:dyDescent="0.3"/>
    <row r="37" spans="2:3" ht="35.25" thickBot="1" x14ac:dyDescent="0.3">
      <c r="B37" s="194" t="s">
        <v>362</v>
      </c>
      <c r="C37" s="194" t="s">
        <v>363</v>
      </c>
    </row>
    <row r="38" spans="2:3" ht="36" thickTop="1" thickBot="1" x14ac:dyDescent="0.3">
      <c r="B38" s="192" t="s">
        <v>15</v>
      </c>
      <c r="C38" s="192" t="s">
        <v>364</v>
      </c>
    </row>
    <row r="39" spans="2:3" ht="35.25" thickBot="1" x14ac:dyDescent="0.3">
      <c r="B39" s="193" t="s">
        <v>365</v>
      </c>
      <c r="C39" s="193" t="s">
        <v>366</v>
      </c>
    </row>
    <row r="92" spans="1:8" x14ac:dyDescent="0.25">
      <c r="A92" s="3"/>
      <c r="B92" s="3"/>
      <c r="C92" s="3"/>
      <c r="D92" s="3"/>
      <c r="E92" s="3"/>
      <c r="F92" s="3"/>
      <c r="G92" s="3"/>
      <c r="H92" s="3"/>
    </row>
    <row r="93" spans="1:8" x14ac:dyDescent="0.25">
      <c r="A93" s="3"/>
      <c r="B93" s="3"/>
      <c r="C93" s="3"/>
      <c r="D93" s="3"/>
      <c r="E93" s="3"/>
      <c r="F93" s="3"/>
      <c r="G93" s="3"/>
      <c r="H93" s="3"/>
    </row>
    <row r="94" spans="1:8" x14ac:dyDescent="0.25">
      <c r="A94" s="3"/>
      <c r="B94" s="3"/>
      <c r="C94" s="3"/>
      <c r="D94" s="3"/>
      <c r="E94" s="3"/>
      <c r="F94" s="3"/>
      <c r="G94" s="3"/>
      <c r="H94" s="3"/>
    </row>
    <row r="95" spans="1:8" x14ac:dyDescent="0.25">
      <c r="A95" s="3"/>
      <c r="B95" s="3"/>
      <c r="C95" s="3"/>
      <c r="D95" s="3"/>
      <c r="E95" s="3"/>
      <c r="F95" s="3"/>
      <c r="G95" s="3"/>
      <c r="H95" s="3"/>
    </row>
    <row r="96" spans="1:8" x14ac:dyDescent="0.25">
      <c r="A96" s="3"/>
      <c r="B96" s="3"/>
      <c r="C96" s="3"/>
      <c r="D96" s="3"/>
      <c r="E96" s="3"/>
      <c r="F96" s="3"/>
      <c r="G96" s="3"/>
    </row>
    <row r="97" spans="1:7" x14ac:dyDescent="0.25">
      <c r="A97" s="3"/>
      <c r="B97" s="3"/>
      <c r="C97" s="3"/>
      <c r="D97" s="3"/>
      <c r="E97" s="3"/>
      <c r="F97" s="3"/>
      <c r="G97" s="3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5"/>
  <dimension ref="A1:AF76"/>
  <sheetViews>
    <sheetView view="pageBreakPreview" topLeftCell="A14" zoomScale="80" zoomScaleNormal="100" zoomScaleSheetLayoutView="80" workbookViewId="0">
      <selection activeCell="F14" sqref="F14"/>
    </sheetView>
  </sheetViews>
  <sheetFormatPr baseColWidth="10" defaultRowHeight="15" x14ac:dyDescent="0.25"/>
  <cols>
    <col min="1" max="1" width="10" style="3" customWidth="1"/>
    <col min="2" max="2" width="26" style="3" customWidth="1"/>
    <col min="3" max="3" width="31.85546875" style="3" customWidth="1"/>
    <col min="4" max="4" width="11.5703125" style="3" customWidth="1"/>
    <col min="5" max="5" width="24" customWidth="1"/>
    <col min="6" max="6" width="22" style="3" customWidth="1"/>
    <col min="8" max="8" width="18.140625" customWidth="1"/>
    <col min="9" max="9" width="14.140625" customWidth="1"/>
    <col min="10" max="10" width="8.140625" style="8" hidden="1" customWidth="1"/>
    <col min="11" max="11" width="17.140625" customWidth="1"/>
    <col min="12" max="12" width="6.28515625" style="8" hidden="1" customWidth="1"/>
    <col min="13" max="13" width="23.7109375" customWidth="1"/>
    <col min="14" max="14" width="5.42578125" style="8" hidden="1" customWidth="1"/>
    <col min="15" max="15" width="25.7109375" style="3" customWidth="1"/>
    <col min="16" max="16" width="4.85546875" style="8" hidden="1" customWidth="1"/>
    <col min="17" max="17" width="24.42578125" customWidth="1"/>
    <col min="18" max="18" width="6.42578125" style="8" hidden="1" customWidth="1"/>
    <col min="19" max="19" width="22.42578125" style="74" customWidth="1"/>
    <col min="20" max="20" width="6.140625" style="8" hidden="1" customWidth="1"/>
    <col min="21" max="21" width="17" customWidth="1"/>
    <col min="22" max="22" width="8.5703125" style="8" hidden="1" customWidth="1"/>
    <col min="23" max="23" width="13.85546875" style="8" customWidth="1"/>
    <col min="24" max="24" width="12.140625" style="138" customWidth="1"/>
    <col min="25" max="25" width="11.42578125" style="138"/>
    <col min="26" max="26" width="12.7109375" style="138" customWidth="1"/>
    <col min="28" max="28" width="20.7109375" customWidth="1"/>
    <col min="29" max="29" width="58.7109375" customWidth="1"/>
    <col min="30" max="30" width="55.5703125" customWidth="1"/>
    <col min="31" max="31" width="0.140625" customWidth="1"/>
    <col min="32" max="32" width="11.42578125" hidden="1" customWidth="1"/>
  </cols>
  <sheetData>
    <row r="1" spans="1:29" s="1" customFormat="1" ht="12" customHeight="1" x14ac:dyDescent="0.25">
      <c r="A1" s="520"/>
      <c r="B1" s="521"/>
      <c r="C1" s="451" t="s">
        <v>223</v>
      </c>
      <c r="D1" s="451"/>
      <c r="E1" s="451"/>
      <c r="F1" s="451"/>
      <c r="G1" s="451"/>
      <c r="H1" s="451"/>
      <c r="I1" s="451"/>
      <c r="J1" s="451"/>
      <c r="K1" s="451"/>
      <c r="L1" s="451"/>
      <c r="M1" s="451"/>
      <c r="N1" s="451"/>
      <c r="O1" s="451"/>
      <c r="P1" s="451"/>
      <c r="Q1" s="451"/>
      <c r="R1" s="451"/>
      <c r="S1" s="451"/>
      <c r="T1" s="451"/>
      <c r="U1" s="451"/>
      <c r="V1" s="451"/>
      <c r="W1" s="412"/>
      <c r="X1" s="312" t="s">
        <v>199</v>
      </c>
      <c r="Y1" s="312"/>
      <c r="Z1" s="312"/>
    </row>
    <row r="2" spans="1:29" s="1" customFormat="1" ht="12" customHeight="1" x14ac:dyDescent="0.25">
      <c r="A2" s="520"/>
      <c r="B2" s="521"/>
      <c r="C2" s="451"/>
      <c r="D2" s="451"/>
      <c r="E2" s="451"/>
      <c r="F2" s="451"/>
      <c r="G2" s="451"/>
      <c r="H2" s="451"/>
      <c r="I2" s="451"/>
      <c r="J2" s="451"/>
      <c r="K2" s="451"/>
      <c r="L2" s="451"/>
      <c r="M2" s="451"/>
      <c r="N2" s="451"/>
      <c r="O2" s="451"/>
      <c r="P2" s="451"/>
      <c r="Q2" s="451"/>
      <c r="R2" s="451"/>
      <c r="S2" s="451"/>
      <c r="T2" s="451"/>
      <c r="U2" s="451"/>
      <c r="V2" s="451"/>
      <c r="W2" s="412"/>
      <c r="X2" s="312"/>
      <c r="Y2" s="312"/>
      <c r="Z2" s="312"/>
    </row>
    <row r="3" spans="1:29" s="1" customFormat="1" ht="12" customHeight="1" x14ac:dyDescent="0.25">
      <c r="A3" s="520"/>
      <c r="B3" s="521"/>
      <c r="C3" s="451"/>
      <c r="D3" s="451"/>
      <c r="E3" s="451"/>
      <c r="F3" s="451"/>
      <c r="G3" s="451"/>
      <c r="H3" s="451"/>
      <c r="I3" s="451"/>
      <c r="J3" s="451"/>
      <c r="K3" s="451"/>
      <c r="L3" s="451"/>
      <c r="M3" s="451"/>
      <c r="N3" s="451"/>
      <c r="O3" s="451"/>
      <c r="P3" s="451"/>
      <c r="Q3" s="451"/>
      <c r="R3" s="451"/>
      <c r="S3" s="451"/>
      <c r="T3" s="451"/>
      <c r="U3" s="451"/>
      <c r="V3" s="451"/>
      <c r="W3" s="412"/>
      <c r="X3" s="312"/>
      <c r="Y3" s="312"/>
      <c r="Z3" s="312"/>
    </row>
    <row r="4" spans="1:29" s="1" customFormat="1" ht="12" customHeight="1" x14ac:dyDescent="0.25">
      <c r="A4" s="520"/>
      <c r="B4" s="521"/>
      <c r="C4" s="451"/>
      <c r="D4" s="451"/>
      <c r="E4" s="451"/>
      <c r="F4" s="451"/>
      <c r="G4" s="451"/>
      <c r="H4" s="451"/>
      <c r="I4" s="451"/>
      <c r="J4" s="451"/>
      <c r="K4" s="451"/>
      <c r="L4" s="451"/>
      <c r="M4" s="451"/>
      <c r="N4" s="451"/>
      <c r="O4" s="451"/>
      <c r="P4" s="451"/>
      <c r="Q4" s="451"/>
      <c r="R4" s="451"/>
      <c r="S4" s="451"/>
      <c r="T4" s="451"/>
      <c r="U4" s="451"/>
      <c r="V4" s="451"/>
      <c r="W4" s="412"/>
      <c r="X4" s="312"/>
      <c r="Y4" s="312"/>
      <c r="Z4" s="312"/>
    </row>
    <row r="5" spans="1:29" s="1" customFormat="1" ht="15" customHeight="1" x14ac:dyDescent="0.25">
      <c r="A5" s="520"/>
      <c r="B5" s="521"/>
      <c r="C5" s="451"/>
      <c r="D5" s="451"/>
      <c r="E5" s="451"/>
      <c r="F5" s="451"/>
      <c r="G5" s="451"/>
      <c r="H5" s="451"/>
      <c r="I5" s="451"/>
      <c r="J5" s="451"/>
      <c r="K5" s="451"/>
      <c r="L5" s="451"/>
      <c r="M5" s="451"/>
      <c r="N5" s="451"/>
      <c r="O5" s="451"/>
      <c r="P5" s="451"/>
      <c r="Q5" s="451"/>
      <c r="R5" s="451"/>
      <c r="S5" s="451"/>
      <c r="T5" s="451"/>
      <c r="U5" s="451"/>
      <c r="V5" s="451"/>
      <c r="W5" s="412"/>
      <c r="X5" s="170" t="s">
        <v>229</v>
      </c>
      <c r="Y5" s="393" t="s">
        <v>230</v>
      </c>
      <c r="Z5" s="394"/>
    </row>
    <row r="6" spans="1:29" s="1" customFormat="1" ht="15" customHeight="1" x14ac:dyDescent="0.25">
      <c r="A6" s="520"/>
      <c r="B6" s="521"/>
      <c r="C6" s="451"/>
      <c r="D6" s="451"/>
      <c r="E6" s="451"/>
      <c r="F6" s="451"/>
      <c r="G6" s="451"/>
      <c r="H6" s="451"/>
      <c r="I6" s="451"/>
      <c r="J6" s="451"/>
      <c r="K6" s="451"/>
      <c r="L6" s="451"/>
      <c r="M6" s="451"/>
      <c r="N6" s="451"/>
      <c r="O6" s="451"/>
      <c r="P6" s="451"/>
      <c r="Q6" s="451"/>
      <c r="R6" s="451"/>
      <c r="S6" s="451"/>
      <c r="T6" s="451"/>
      <c r="U6" s="451"/>
      <c r="V6" s="451"/>
      <c r="W6" s="412"/>
      <c r="X6" s="170" t="s">
        <v>231</v>
      </c>
      <c r="Y6" s="393">
        <v>3</v>
      </c>
      <c r="Z6" s="394"/>
    </row>
    <row r="7" spans="1:29" s="1" customFormat="1" ht="18" customHeight="1" x14ac:dyDescent="0.25">
      <c r="A7" s="522"/>
      <c r="B7" s="523"/>
      <c r="C7" s="414"/>
      <c r="D7" s="414"/>
      <c r="E7" s="414"/>
      <c r="F7" s="414"/>
      <c r="G7" s="414"/>
      <c r="H7" s="414"/>
      <c r="I7" s="414"/>
      <c r="J7" s="414"/>
      <c r="K7" s="414"/>
      <c r="L7" s="414"/>
      <c r="M7" s="414"/>
      <c r="N7" s="414"/>
      <c r="O7" s="414"/>
      <c r="P7" s="414"/>
      <c r="Q7" s="414"/>
      <c r="R7" s="414"/>
      <c r="S7" s="414"/>
      <c r="T7" s="414"/>
      <c r="U7" s="414"/>
      <c r="V7" s="414"/>
      <c r="W7" s="415"/>
      <c r="X7" s="171" t="s">
        <v>232</v>
      </c>
      <c r="Y7" s="395">
        <v>43783</v>
      </c>
      <c r="Z7" s="396"/>
    </row>
    <row r="8" spans="1:29" ht="109.5" thickBot="1" x14ac:dyDescent="0.3">
      <c r="A8" s="227" t="s">
        <v>205</v>
      </c>
      <c r="B8" s="227" t="s">
        <v>173</v>
      </c>
      <c r="C8" s="227" t="s">
        <v>189</v>
      </c>
      <c r="D8" s="228" t="s">
        <v>206</v>
      </c>
      <c r="E8" s="228" t="s">
        <v>141</v>
      </c>
      <c r="F8" s="228" t="s">
        <v>300</v>
      </c>
      <c r="G8" s="228" t="s">
        <v>207</v>
      </c>
      <c r="H8" s="228" t="s">
        <v>208</v>
      </c>
      <c r="I8" s="228" t="s">
        <v>301</v>
      </c>
      <c r="J8" s="229" t="s">
        <v>67</v>
      </c>
      <c r="K8" s="228" t="s">
        <v>304</v>
      </c>
      <c r="L8" s="229" t="s">
        <v>67</v>
      </c>
      <c r="M8" s="228" t="s">
        <v>305</v>
      </c>
      <c r="N8" s="229" t="s">
        <v>67</v>
      </c>
      <c r="O8" s="230" t="s">
        <v>377</v>
      </c>
      <c r="P8" s="229" t="s">
        <v>67</v>
      </c>
      <c r="Q8" s="228" t="s">
        <v>312</v>
      </c>
      <c r="R8" s="229" t="s">
        <v>67</v>
      </c>
      <c r="S8" s="228" t="s">
        <v>315</v>
      </c>
      <c r="T8" s="229" t="s">
        <v>67</v>
      </c>
      <c r="U8" s="228" t="s">
        <v>318</v>
      </c>
      <c r="V8" s="229" t="s">
        <v>67</v>
      </c>
      <c r="W8" s="229" t="s">
        <v>209</v>
      </c>
      <c r="X8" s="229" t="s">
        <v>361</v>
      </c>
      <c r="Y8" s="229" t="s">
        <v>367</v>
      </c>
      <c r="Z8" s="229" t="s">
        <v>378</v>
      </c>
    </row>
    <row r="9" spans="1:29" ht="85.5" customHeight="1" thickBot="1" x14ac:dyDescent="0.3">
      <c r="A9" s="526" t="s">
        <v>420</v>
      </c>
      <c r="B9" s="530" t="str">
        <f>'2.Identificacion_Riesgos'!E10</f>
        <v>Las propuestas inscritas en cada una de las convocatorias no sean suficientes para entregrar y ejecutar  la totalidad de los recursos asignados.</v>
      </c>
      <c r="C9" s="104" t="str">
        <f>'2.Identificacion_Riesgos'!F10</f>
        <v>1. Los canales de difusión utilizados no integran la totalidad de la poblción objetivo.</v>
      </c>
      <c r="D9" s="257" t="s">
        <v>144</v>
      </c>
      <c r="E9" s="30" t="s">
        <v>410</v>
      </c>
      <c r="F9" s="30" t="s">
        <v>383</v>
      </c>
      <c r="G9" s="257" t="s">
        <v>54</v>
      </c>
      <c r="H9" s="257" t="s">
        <v>56</v>
      </c>
      <c r="I9" s="257" t="s">
        <v>302</v>
      </c>
      <c r="J9" s="260">
        <f t="shared" ref="J9:J10" si="0">IF(I9="Asignado",15,0)</f>
        <v>15</v>
      </c>
      <c r="K9" s="257" t="s">
        <v>373</v>
      </c>
      <c r="L9" s="260">
        <f>IF(K9="Adecuado",15,0)</f>
        <v>15</v>
      </c>
      <c r="M9" s="253" t="s">
        <v>306</v>
      </c>
      <c r="N9" s="260">
        <f>IF(M9="Oportuna",15,0)</f>
        <v>15</v>
      </c>
      <c r="O9" s="257" t="s">
        <v>375</v>
      </c>
      <c r="P9" s="260">
        <f t="shared" ref="P9:P10" si="1">IF(O9="Preventivo",15,0)</f>
        <v>15</v>
      </c>
      <c r="Q9" s="257" t="s">
        <v>314</v>
      </c>
      <c r="R9" s="260">
        <f t="shared" ref="R9:R10" si="2">IF(Q9="Confiable",15,0)</f>
        <v>15</v>
      </c>
      <c r="S9" s="253" t="s">
        <v>316</v>
      </c>
      <c r="T9" s="260">
        <f t="shared" ref="T9:T10" si="3">IF(S9="Se investigan y resuelven oportunamente",15,0)</f>
        <v>15</v>
      </c>
      <c r="U9" s="257" t="s">
        <v>319</v>
      </c>
      <c r="V9" s="260">
        <f t="shared" ref="V9:V10" si="4">IF(U9="Completa",10,IF(U9="Incompleta ",5,IF(U9="No existente",0,0)))</f>
        <v>10</v>
      </c>
      <c r="W9" s="260">
        <f>SUM(J9,L9,N9,P9,R9,T9,V9)</f>
        <v>100</v>
      </c>
      <c r="X9" s="204" t="str">
        <f>IF(W9&lt;=85,"DÉBIL",IF(AND(W9&gt;85,W9&lt;=95),"MODERADO",IF(W9&gt;96,"FUERTE","X")))</f>
        <v>FUERTE</v>
      </c>
      <c r="Y9" s="204" t="s">
        <v>371</v>
      </c>
      <c r="Z9" s="205" t="str">
        <f>IF(AND(X9="FUERTE",Y9="FUERTE"),"FUERTE",IF(AND(X9="FUERTE",Y9="MODERADO"),"MODERADO",IF(AND(X9="FUERTE",Y9="DÉBIL"),"DÉBIL",IF(AND(X9="MODERADO",Y9="FUERTE"),"MODERADO",IF(AND(X9="MODERADO",Y9="MODERADO"),"MODERADO",IF(AND(X9="MODERADO",Y9="DÉBIL"),"DÉBIL",IF(AND(X9="DÉBIL",Y9="FUERTE"),"DÉBIL",IF(AND(X9="DÉBIL",Y9="MODERADO"),"DÉBIL",IF(AND(X9="DÉBIL",Y9="DÉBIL"),"DÉBIL","XX")))))))))</f>
        <v>FUERTE</v>
      </c>
      <c r="AB9" s="195" t="s">
        <v>368</v>
      </c>
      <c r="AC9" s="195" t="s">
        <v>369</v>
      </c>
    </row>
    <row r="10" spans="1:29" ht="103.5" customHeight="1" thickTop="1" thickBot="1" x14ac:dyDescent="0.3">
      <c r="A10" s="527"/>
      <c r="B10" s="531"/>
      <c r="C10" s="100" t="str">
        <f>'2.Identificacion_Riesgos'!F11</f>
        <v>2, La formulación de las convocatorias no contempló un análisis profundo de la población objetivo de la convocatoria.</v>
      </c>
      <c r="D10" s="258" t="s">
        <v>145</v>
      </c>
      <c r="E10" s="31" t="s">
        <v>411</v>
      </c>
      <c r="F10" s="31" t="s">
        <v>384</v>
      </c>
      <c r="G10" s="258" t="s">
        <v>56</v>
      </c>
      <c r="H10" s="258" t="s">
        <v>54</v>
      </c>
      <c r="I10" s="258" t="s">
        <v>302</v>
      </c>
      <c r="J10" s="261">
        <f t="shared" si="0"/>
        <v>15</v>
      </c>
      <c r="K10" s="258" t="s">
        <v>373</v>
      </c>
      <c r="L10" s="261">
        <f t="shared" ref="L10" si="5">IF(K10="Adecuado",15,0)</f>
        <v>15</v>
      </c>
      <c r="M10" s="251" t="s">
        <v>306</v>
      </c>
      <c r="N10" s="261">
        <f>IF(M10="Oportuna",15,0)</f>
        <v>15</v>
      </c>
      <c r="O10" s="258" t="s">
        <v>375</v>
      </c>
      <c r="P10" s="261">
        <f t="shared" si="1"/>
        <v>15</v>
      </c>
      <c r="Q10" s="258" t="s">
        <v>314</v>
      </c>
      <c r="R10" s="261">
        <f t="shared" si="2"/>
        <v>15</v>
      </c>
      <c r="S10" s="251" t="s">
        <v>316</v>
      </c>
      <c r="T10" s="261">
        <f t="shared" si="3"/>
        <v>15</v>
      </c>
      <c r="U10" s="258" t="s">
        <v>319</v>
      </c>
      <c r="V10" s="261">
        <f t="shared" si="4"/>
        <v>10</v>
      </c>
      <c r="W10" s="261">
        <f t="shared" ref="W10" si="6">SUM(J10,L10,N10,P10,R10,T10,V10)</f>
        <v>100</v>
      </c>
      <c r="X10" s="175" t="str">
        <f t="shared" ref="X10:X20" si="7">IF(W10&lt;=85,"DÉBIL",IF(AND(W10&gt;85,W10&lt;=95),"MODERADO",IF(W10&gt;96,"FUERTE","X")))</f>
        <v>FUERTE</v>
      </c>
      <c r="Y10" s="175" t="s">
        <v>371</v>
      </c>
      <c r="Z10" s="206" t="str">
        <f t="shared" ref="Z10:Z18" si="8">IF(AND(X10="FUERTE",Y10="FUERTE"),"FUERTE",IF(AND(X10="FUERTE",Y10="MODERADO"),"MODERADO",IF(AND(X10="FUERTE",Y10="DÉBIL"),"DÉBIL",IF(AND(X10="MODERADO",Y10="FUERTE"),"MODERADO",IF(AND(X10="MODERADO",Y10="MODERADO"),"MODERADO",IF(AND(X10="MODERADO",Y10="DÉBIL"),"DÉBIL",IF(AND(X10="DÉBIL",Y10="FUERTE"),"DÉBIL",IF(AND(X10="DÉBIL",Y10="MODERADO"),"DÉBIL",IF(AND(X10="DÉBIL",Y10="DÉBIL"),"DÉBIL","XX")))))))))</f>
        <v>FUERTE</v>
      </c>
      <c r="AB10" s="196" t="s">
        <v>362</v>
      </c>
      <c r="AC10" s="214" t="s">
        <v>370</v>
      </c>
    </row>
    <row r="11" spans="1:29" s="3" customFormat="1" hidden="1" x14ac:dyDescent="0.25">
      <c r="A11" s="527"/>
      <c r="B11" s="226"/>
      <c r="C11" s="100"/>
      <c r="D11" s="25"/>
      <c r="E11" s="25"/>
      <c r="F11" s="25"/>
      <c r="G11" s="6" t="s">
        <v>56</v>
      </c>
      <c r="H11" s="6" t="s">
        <v>54</v>
      </c>
      <c r="I11" s="6"/>
      <c r="J11" s="6"/>
      <c r="K11" s="26"/>
      <c r="L11" s="6"/>
      <c r="M11" s="93"/>
      <c r="N11" s="6"/>
      <c r="O11" s="25"/>
      <c r="P11" s="6"/>
      <c r="Q11" s="26"/>
      <c r="R11" s="6"/>
      <c r="S11" s="215"/>
      <c r="T11" s="6" t="s">
        <v>1</v>
      </c>
      <c r="U11" s="6">
        <f>IF(G12&gt;0,1,0)</f>
        <v>1</v>
      </c>
      <c r="V11" s="6">
        <f>ROUNDDOWN(W11,0)</f>
        <v>100</v>
      </c>
      <c r="W11" s="6">
        <f>AVERAGEIF(G9:G10,"SI",W9:W10)</f>
        <v>100</v>
      </c>
      <c r="X11" s="175" t="str">
        <f t="shared" si="7"/>
        <v>FUERTE</v>
      </c>
      <c r="Y11" s="175" t="s">
        <v>371</v>
      </c>
      <c r="Z11" s="206" t="str">
        <f t="shared" si="8"/>
        <v>FUERTE</v>
      </c>
    </row>
    <row r="12" spans="1:29" ht="15.75" hidden="1" thickBot="1" x14ac:dyDescent="0.3">
      <c r="A12" s="528"/>
      <c r="B12" s="275"/>
      <c r="C12" s="276"/>
      <c r="D12" s="267">
        <f>COUNTA(D9:D10)</f>
        <v>2</v>
      </c>
      <c r="E12" s="267"/>
      <c r="F12" s="267"/>
      <c r="G12" s="269">
        <f>COUNTIF(G9:G10,"SI")</f>
        <v>1</v>
      </c>
      <c r="H12" s="269">
        <f>COUNTIF(H9:H10,"SI")</f>
        <v>1</v>
      </c>
      <c r="I12" s="269"/>
      <c r="J12" s="269"/>
      <c r="K12" s="277"/>
      <c r="L12" s="269"/>
      <c r="M12" s="278"/>
      <c r="N12" s="269"/>
      <c r="O12" s="267"/>
      <c r="P12" s="269"/>
      <c r="Q12" s="277"/>
      <c r="R12" s="269"/>
      <c r="S12" s="279"/>
      <c r="T12" s="269" t="s">
        <v>27</v>
      </c>
      <c r="U12" s="269">
        <f>IF(H12&gt;0,1,0)</f>
        <v>1</v>
      </c>
      <c r="V12" s="269">
        <f>ROUNDDOWN(W12,0)</f>
        <v>100</v>
      </c>
      <c r="W12" s="269">
        <f>AVERAGEIF(H9:H10,"SI",W9:W10)</f>
        <v>100</v>
      </c>
      <c r="X12" s="274" t="str">
        <f t="shared" si="7"/>
        <v>FUERTE</v>
      </c>
      <c r="Y12" s="274" t="s">
        <v>161</v>
      </c>
      <c r="Z12" s="280" t="str">
        <f t="shared" si="8"/>
        <v>MODERADO</v>
      </c>
    </row>
    <row r="13" spans="1:29" ht="159" customHeight="1" x14ac:dyDescent="0.25">
      <c r="A13" s="526" t="s">
        <v>421</v>
      </c>
      <c r="B13" s="532" t="str">
        <f>'2.Identificacion_Riesgos'!E12</f>
        <v>Incumplimiento en la ejecución de las actividades planteadas en los proyectos ganadores de las convocatorias.</v>
      </c>
      <c r="C13" s="104" t="str">
        <f>'2.Identificacion_Riesgos'!F12</f>
        <v>1,No se presta el acompañamiento adecuado por parte de las SCRD para el cumpliento de las actividades.</v>
      </c>
      <c r="D13" s="257" t="s">
        <v>144</v>
      </c>
      <c r="E13" s="33" t="s">
        <v>412</v>
      </c>
      <c r="F13" s="33" t="s">
        <v>394</v>
      </c>
      <c r="G13" s="257" t="s">
        <v>56</v>
      </c>
      <c r="H13" s="257" t="s">
        <v>54</v>
      </c>
      <c r="I13" s="257" t="s">
        <v>302</v>
      </c>
      <c r="J13" s="260">
        <f>IF(I13="Asignado",15,0)</f>
        <v>15</v>
      </c>
      <c r="K13" s="257" t="s">
        <v>373</v>
      </c>
      <c r="L13" s="260">
        <f>IF(K13="Adecuado",15,0)</f>
        <v>15</v>
      </c>
      <c r="M13" s="253" t="s">
        <v>306</v>
      </c>
      <c r="N13" s="260">
        <f>IF(M13="Oportuna",15,0)</f>
        <v>15</v>
      </c>
      <c r="O13" s="257" t="s">
        <v>376</v>
      </c>
      <c r="P13" s="260">
        <f t="shared" ref="P13:P14" si="9">IF(O13="Preventivo",15,0)</f>
        <v>0</v>
      </c>
      <c r="Q13" s="257" t="s">
        <v>314</v>
      </c>
      <c r="R13" s="260">
        <f t="shared" ref="R13:R14" si="10">IF(Q13="Confiable",15,0)</f>
        <v>15</v>
      </c>
      <c r="S13" s="253" t="s">
        <v>316</v>
      </c>
      <c r="T13" s="260">
        <f t="shared" ref="T13:T14" si="11">IF(S13="Se investigan y resuelven oportunamente",15,0)</f>
        <v>15</v>
      </c>
      <c r="U13" s="257" t="s">
        <v>319</v>
      </c>
      <c r="V13" s="260">
        <f t="shared" ref="V13:V14" si="12">IF(U13="Completa",10,IF(U13="Incompleta ",5,IF(U13="No existente",0,0)))</f>
        <v>10</v>
      </c>
      <c r="W13" s="260">
        <f>SUM(J13,L13,N13,P13,R13,T13,V13)</f>
        <v>85</v>
      </c>
      <c r="X13" s="204" t="str">
        <f t="shared" si="7"/>
        <v>DÉBIL</v>
      </c>
      <c r="Y13" s="204" t="s">
        <v>372</v>
      </c>
      <c r="Z13" s="205" t="str">
        <f t="shared" si="8"/>
        <v>DÉBIL</v>
      </c>
    </row>
    <row r="14" spans="1:29" ht="174.75" customHeight="1" thickBot="1" x14ac:dyDescent="0.3">
      <c r="A14" s="527"/>
      <c r="B14" s="533"/>
      <c r="C14" s="100" t="str">
        <f>'2.Identificacion_Riesgos'!F13</f>
        <v>2, El proceso de evaluación no identifica las falencias en la formulación de los proyectos.</v>
      </c>
      <c r="D14" s="258" t="s">
        <v>145</v>
      </c>
      <c r="E14" s="250" t="s">
        <v>413</v>
      </c>
      <c r="F14" s="250" t="s">
        <v>395</v>
      </c>
      <c r="G14" s="258" t="s">
        <v>54</v>
      </c>
      <c r="H14" s="258" t="s">
        <v>56</v>
      </c>
      <c r="I14" s="258" t="s">
        <v>302</v>
      </c>
      <c r="J14" s="261">
        <f>IF(I14="Asignado",15,0)</f>
        <v>15</v>
      </c>
      <c r="K14" s="258" t="s">
        <v>373</v>
      </c>
      <c r="L14" s="261">
        <f t="shared" ref="L14" si="13">IF(K14="Adecuado",15,0)</f>
        <v>15</v>
      </c>
      <c r="M14" s="251" t="s">
        <v>306</v>
      </c>
      <c r="N14" s="261">
        <f>IF(M14="Oportuna",15,0)</f>
        <v>15</v>
      </c>
      <c r="O14" s="258" t="s">
        <v>375</v>
      </c>
      <c r="P14" s="261">
        <f t="shared" si="9"/>
        <v>15</v>
      </c>
      <c r="Q14" s="258" t="s">
        <v>314</v>
      </c>
      <c r="R14" s="261">
        <f t="shared" si="10"/>
        <v>15</v>
      </c>
      <c r="S14" s="251" t="s">
        <v>316</v>
      </c>
      <c r="T14" s="261">
        <f t="shared" si="11"/>
        <v>15</v>
      </c>
      <c r="U14" s="258" t="s">
        <v>319</v>
      </c>
      <c r="V14" s="261">
        <f t="shared" si="12"/>
        <v>10</v>
      </c>
      <c r="W14" s="261">
        <f t="shared" ref="W14" si="14">SUM(J14,L14,N14,P14,R14,T14,V14)</f>
        <v>100</v>
      </c>
      <c r="X14" s="175" t="str">
        <f t="shared" si="7"/>
        <v>FUERTE</v>
      </c>
      <c r="Y14" s="175" t="s">
        <v>161</v>
      </c>
      <c r="Z14" s="206" t="str">
        <f t="shared" si="8"/>
        <v>MODERADO</v>
      </c>
    </row>
    <row r="15" spans="1:29" ht="21.75" hidden="1" customHeight="1" x14ac:dyDescent="0.25">
      <c r="A15" s="527"/>
      <c r="B15" s="226"/>
      <c r="C15" s="100"/>
      <c r="D15" s="17"/>
      <c r="E15" s="17"/>
      <c r="F15" s="17"/>
      <c r="G15" s="7"/>
      <c r="H15" s="7"/>
      <c r="I15" s="7"/>
      <c r="J15" s="6"/>
      <c r="K15" s="4"/>
      <c r="L15" s="9"/>
      <c r="M15" s="95"/>
      <c r="N15" s="9"/>
      <c r="O15" s="17"/>
      <c r="P15" s="6"/>
      <c r="Q15" s="4"/>
      <c r="R15" s="9"/>
      <c r="S15" s="217"/>
      <c r="T15" s="9" t="s">
        <v>1</v>
      </c>
      <c r="U15" s="6">
        <f>IF(G16&gt;0,1,0)</f>
        <v>1</v>
      </c>
      <c r="V15" s="9">
        <f>ROUNDDOWN(W15,0)</f>
        <v>100</v>
      </c>
      <c r="W15" s="9">
        <f>AVERAGEIF(G13:G14,"SI",W13:W14)</f>
        <v>100</v>
      </c>
      <c r="X15" s="175" t="str">
        <f t="shared" si="7"/>
        <v>FUERTE</v>
      </c>
      <c r="Y15" s="175"/>
      <c r="Z15" s="206" t="str">
        <f t="shared" si="8"/>
        <v>XX</v>
      </c>
    </row>
    <row r="16" spans="1:29" ht="26.25" hidden="1" customHeight="1" thickBot="1" x14ac:dyDescent="0.3">
      <c r="A16" s="528"/>
      <c r="B16" s="275"/>
      <c r="C16" s="276"/>
      <c r="D16" s="267">
        <f>COUNTA(D13:D14)</f>
        <v>2</v>
      </c>
      <c r="E16" s="268"/>
      <c r="F16" s="268"/>
      <c r="G16" s="269">
        <f>COUNTIF(G12:G14,"SI")</f>
        <v>1</v>
      </c>
      <c r="H16" s="269">
        <f>COUNTIF(H13:H15,"SI")</f>
        <v>1</v>
      </c>
      <c r="I16" s="270"/>
      <c r="J16" s="270"/>
      <c r="K16" s="271"/>
      <c r="L16" s="270"/>
      <c r="M16" s="272"/>
      <c r="N16" s="270"/>
      <c r="O16" s="268"/>
      <c r="P16" s="270"/>
      <c r="Q16" s="271"/>
      <c r="R16" s="270"/>
      <c r="S16" s="273"/>
      <c r="T16" s="269" t="s">
        <v>27</v>
      </c>
      <c r="U16" s="269">
        <f>IF(H16&gt;0,1,0)</f>
        <v>1</v>
      </c>
      <c r="V16" s="269">
        <f>ROUNDDOWN(W16,0)</f>
        <v>85</v>
      </c>
      <c r="W16" s="269">
        <f>AVERAGEIF(H13:H14,"SI",W13:W14)</f>
        <v>85</v>
      </c>
      <c r="X16" s="274" t="str">
        <f t="shared" si="7"/>
        <v>DÉBIL</v>
      </c>
      <c r="Y16" s="274"/>
      <c r="Z16" s="280" t="str">
        <f t="shared" si="8"/>
        <v>XX</v>
      </c>
    </row>
    <row r="17" spans="1:27" ht="72" customHeight="1" x14ac:dyDescent="0.25">
      <c r="A17" s="526" t="s">
        <v>422</v>
      </c>
      <c r="B17" s="532" t="str">
        <f>'2.Identificacion_Riesgos'!E14</f>
        <v>Manipulación de la información para que los participantes reciban un beneficio economico sin cumplir con los requisitos establecidos, para beneficio porpio o de un tercero.</v>
      </c>
      <c r="C17" s="104" t="str">
        <f>'2.Identificacion_Riesgos'!F14</f>
        <v>1, No se realiza la adecuada verificación de las propuestas por parte de el misional encragado de la convocatoria.</v>
      </c>
      <c r="D17" s="257" t="s">
        <v>144</v>
      </c>
      <c r="E17" s="33" t="s">
        <v>401</v>
      </c>
      <c r="F17" s="33" t="s">
        <v>403</v>
      </c>
      <c r="G17" s="257" t="s">
        <v>54</v>
      </c>
      <c r="H17" s="257" t="s">
        <v>56</v>
      </c>
      <c r="I17" s="257" t="s">
        <v>302</v>
      </c>
      <c r="J17" s="260">
        <f>IF(I17="Asignado",15,0)</f>
        <v>15</v>
      </c>
      <c r="K17" s="257" t="s">
        <v>373</v>
      </c>
      <c r="L17" s="260">
        <f>IF(K17="Adecuado",15,0)</f>
        <v>15</v>
      </c>
      <c r="M17" s="253" t="s">
        <v>306</v>
      </c>
      <c r="N17" s="260">
        <f>IF(M17="Oportuna",15,0)</f>
        <v>15</v>
      </c>
      <c r="O17" s="257" t="s">
        <v>375</v>
      </c>
      <c r="P17" s="260">
        <f t="shared" ref="P17:P18" si="15">IF(O17="Preventivo",15,0)</f>
        <v>15</v>
      </c>
      <c r="Q17" s="257" t="s">
        <v>314</v>
      </c>
      <c r="R17" s="260">
        <f t="shared" ref="R17:R18" si="16">IF(Q17="Confiable",15,0)</f>
        <v>15</v>
      </c>
      <c r="S17" s="253" t="s">
        <v>316</v>
      </c>
      <c r="T17" s="260">
        <f t="shared" ref="T17:T18" si="17">IF(S17="Se investigan y resuelven oportunamente",15,0)</f>
        <v>15</v>
      </c>
      <c r="U17" s="257" t="s">
        <v>319</v>
      </c>
      <c r="V17" s="260">
        <f t="shared" ref="V17:V18" si="18">IF(U17="Completa",10,IF(U17="Incompleta ",5,IF(U17="No existente",0,0)))</f>
        <v>10</v>
      </c>
      <c r="W17" s="260">
        <f>SUM(J17,L17,N17,P17,R17,T17,V17)</f>
        <v>100</v>
      </c>
      <c r="X17" s="204" t="str">
        <f t="shared" si="7"/>
        <v>FUERTE</v>
      </c>
      <c r="Y17" s="204" t="s">
        <v>161</v>
      </c>
      <c r="Z17" s="204" t="str">
        <f t="shared" si="8"/>
        <v>MODERADO</v>
      </c>
      <c r="AA17" s="281"/>
    </row>
    <row r="18" spans="1:27" ht="108" customHeight="1" x14ac:dyDescent="0.25">
      <c r="A18" s="527"/>
      <c r="B18" s="533"/>
      <c r="C18" s="100" t="str">
        <f>'2.Identificacion_Riesgos'!F15</f>
        <v>2, El proceso de evaluación por los jurados no cumple con los criterios establecidos por la convocatoria</v>
      </c>
      <c r="D18" s="258" t="s">
        <v>145</v>
      </c>
      <c r="E18" s="250" t="s">
        <v>402</v>
      </c>
      <c r="F18" s="250" t="s">
        <v>404</v>
      </c>
      <c r="G18" s="258" t="s">
        <v>54</v>
      </c>
      <c r="H18" s="258" t="s">
        <v>54</v>
      </c>
      <c r="I18" s="258" t="s">
        <v>302</v>
      </c>
      <c r="J18" s="261">
        <f>IF(I18="Asignado",15,0)</f>
        <v>15</v>
      </c>
      <c r="K18" s="258" t="s">
        <v>373</v>
      </c>
      <c r="L18" s="261">
        <f t="shared" ref="L18" si="19">IF(K18="Adecuado",15,0)</f>
        <v>15</v>
      </c>
      <c r="M18" s="251" t="s">
        <v>306</v>
      </c>
      <c r="N18" s="261">
        <f>IF(M18="Oportuna",15,0)</f>
        <v>15</v>
      </c>
      <c r="O18" s="258" t="s">
        <v>375</v>
      </c>
      <c r="P18" s="261">
        <f t="shared" si="15"/>
        <v>15</v>
      </c>
      <c r="Q18" s="258" t="s">
        <v>314</v>
      </c>
      <c r="R18" s="261">
        <f t="shared" si="16"/>
        <v>15</v>
      </c>
      <c r="S18" s="251" t="s">
        <v>316</v>
      </c>
      <c r="T18" s="261">
        <f t="shared" si="17"/>
        <v>15</v>
      </c>
      <c r="U18" s="258" t="s">
        <v>319</v>
      </c>
      <c r="V18" s="261">
        <f t="shared" si="18"/>
        <v>10</v>
      </c>
      <c r="W18" s="261">
        <f t="shared" ref="W18" si="20">SUM(J18,L18,N18,P18,R18,T18,V18)</f>
        <v>100</v>
      </c>
      <c r="X18" s="175" t="str">
        <f t="shared" si="7"/>
        <v>FUERTE</v>
      </c>
      <c r="Y18" s="175" t="s">
        <v>161</v>
      </c>
      <c r="Z18" s="175" t="str">
        <f t="shared" si="8"/>
        <v>MODERADO</v>
      </c>
      <c r="AA18" s="282"/>
    </row>
    <row r="19" spans="1:27" ht="15" hidden="1" customHeight="1" x14ac:dyDescent="0.25">
      <c r="A19" s="527"/>
      <c r="B19" s="100"/>
      <c r="C19" s="100"/>
      <c r="D19" s="17"/>
      <c r="E19" s="17"/>
      <c r="F19" s="17"/>
      <c r="G19" s="7"/>
      <c r="H19" s="7"/>
      <c r="I19" s="7"/>
      <c r="J19" s="6"/>
      <c r="K19" s="4"/>
      <c r="L19" s="9"/>
      <c r="M19" s="95"/>
      <c r="N19" s="9"/>
      <c r="O19" s="17"/>
      <c r="P19" s="6"/>
      <c r="Q19" s="4"/>
      <c r="R19" s="9"/>
      <c r="S19" s="217"/>
      <c r="T19" s="9" t="s">
        <v>1</v>
      </c>
      <c r="U19" s="6">
        <f>IF(G20&gt;0,1,0)</f>
        <v>1</v>
      </c>
      <c r="V19" s="9">
        <f>ROUNDDOWN(W19,0)</f>
        <v>100</v>
      </c>
      <c r="W19" s="9">
        <f>AVERAGEIF(G17:G18,"SI",W17:W18)</f>
        <v>100</v>
      </c>
      <c r="X19" s="175" t="str">
        <f t="shared" si="7"/>
        <v>FUERTE</v>
      </c>
      <c r="Y19" s="175"/>
      <c r="Z19" s="175"/>
      <c r="AA19" s="282"/>
    </row>
    <row r="20" spans="1:27" ht="18.75" hidden="1" customHeight="1" thickBot="1" x14ac:dyDescent="0.3">
      <c r="A20" s="529"/>
      <c r="B20" s="231"/>
      <c r="C20" s="231"/>
      <c r="D20" s="28">
        <f>COUNTA(D17:D18)</f>
        <v>2</v>
      </c>
      <c r="E20" s="18"/>
      <c r="F20" s="18"/>
      <c r="G20" s="11">
        <f>COUNTIF(G16:G18,"SI")</f>
        <v>2</v>
      </c>
      <c r="H20" s="11">
        <f>COUNTIF(H17:H19,"SI")</f>
        <v>1</v>
      </c>
      <c r="I20" s="12"/>
      <c r="J20" s="12"/>
      <c r="K20" s="10"/>
      <c r="L20" s="12"/>
      <c r="M20" s="96"/>
      <c r="N20" s="12"/>
      <c r="O20" s="18"/>
      <c r="P20" s="12"/>
      <c r="Q20" s="10"/>
      <c r="R20" s="12"/>
      <c r="S20" s="99"/>
      <c r="T20" s="11" t="s">
        <v>27</v>
      </c>
      <c r="U20" s="11">
        <f>IF(H20&gt;0,1,0)</f>
        <v>1</v>
      </c>
      <c r="V20" s="11">
        <f>ROUNDDOWN(W20,0)</f>
        <v>100</v>
      </c>
      <c r="W20" s="11">
        <f>AVERAGEIF(H17:H18,"SI",W17:W18)</f>
        <v>100</v>
      </c>
      <c r="X20" s="211" t="str">
        <f t="shared" si="7"/>
        <v>FUERTE</v>
      </c>
      <c r="Y20" s="211"/>
      <c r="Z20" s="211"/>
      <c r="AA20" s="283"/>
    </row>
    <row r="21" spans="1:27" hidden="1" x14ac:dyDescent="0.25">
      <c r="A21" s="517" t="s">
        <v>142</v>
      </c>
      <c r="B21" s="525">
        <f>'2.Identificacion_Riesgos'!E16</f>
        <v>0</v>
      </c>
      <c r="C21" s="262">
        <f>'2.Identificacion_Riesgos'!F16</f>
        <v>0</v>
      </c>
      <c r="D21" s="130" t="s">
        <v>144</v>
      </c>
      <c r="E21" s="254"/>
      <c r="F21" s="254"/>
      <c r="G21" s="130"/>
      <c r="H21" s="130"/>
      <c r="I21" s="252"/>
      <c r="J21" s="213"/>
      <c r="K21" s="252"/>
      <c r="L21" s="213"/>
      <c r="M21" s="255"/>
      <c r="N21" s="213"/>
      <c r="O21" s="130"/>
      <c r="P21" s="213"/>
      <c r="Q21" s="130"/>
      <c r="R21" s="213"/>
      <c r="S21" s="255"/>
      <c r="T21" s="213"/>
      <c r="U21" s="130"/>
      <c r="V21" s="213"/>
      <c r="W21" s="263"/>
      <c r="X21" s="264"/>
      <c r="Y21" s="265"/>
      <c r="Z21" s="266"/>
    </row>
    <row r="22" spans="1:27" hidden="1" x14ac:dyDescent="0.25">
      <c r="A22" s="517"/>
      <c r="B22" s="525"/>
      <c r="C22" s="100">
        <f>'2.Identificacion_Riesgos'!F17</f>
        <v>0</v>
      </c>
      <c r="D22" s="21" t="s">
        <v>145</v>
      </c>
      <c r="E22" s="32"/>
      <c r="F22" s="32"/>
      <c r="G22" s="21"/>
      <c r="H22" s="21"/>
      <c r="I22" s="21"/>
      <c r="J22" s="221"/>
      <c r="K22" s="21"/>
      <c r="L22" s="221"/>
      <c r="M22" s="24"/>
      <c r="N22" s="221"/>
      <c r="O22" s="21"/>
      <c r="P22" s="213"/>
      <c r="Q22" s="21"/>
      <c r="R22" s="213"/>
      <c r="S22" s="219"/>
      <c r="T22" s="213"/>
      <c r="U22" s="130"/>
      <c r="V22" s="213"/>
      <c r="W22" s="198"/>
      <c r="X22" s="175"/>
      <c r="Y22" s="223"/>
      <c r="Z22" s="206"/>
    </row>
    <row r="23" spans="1:27" hidden="1" x14ac:dyDescent="0.25">
      <c r="A23" s="517"/>
      <c r="B23" s="525"/>
      <c r="C23" s="100">
        <f>'2.Identificacion_Riesgos'!F18</f>
        <v>0</v>
      </c>
      <c r="D23" s="21" t="s">
        <v>329</v>
      </c>
      <c r="E23" s="32"/>
      <c r="F23" s="32"/>
      <c r="G23" s="21"/>
      <c r="H23" s="21"/>
      <c r="I23" s="21"/>
      <c r="J23" s="221"/>
      <c r="K23" s="21"/>
      <c r="L23" s="221"/>
      <c r="M23" s="24"/>
      <c r="N23" s="221"/>
      <c r="O23" s="21"/>
      <c r="P23" s="213"/>
      <c r="Q23" s="21"/>
      <c r="R23" s="213"/>
      <c r="S23" s="219"/>
      <c r="T23" s="213"/>
      <c r="U23" s="130"/>
      <c r="V23" s="213"/>
      <c r="W23" s="198"/>
      <c r="X23" s="175"/>
      <c r="Y23" s="223"/>
      <c r="Z23" s="206"/>
    </row>
    <row r="24" spans="1:27" hidden="1" x14ac:dyDescent="0.25">
      <c r="A24" s="517"/>
      <c r="B24" s="525"/>
      <c r="C24" s="100">
        <f>'2.Identificacion_Riesgos'!F19</f>
        <v>0</v>
      </c>
      <c r="D24" s="21"/>
      <c r="E24" s="32"/>
      <c r="F24" s="32"/>
      <c r="G24" s="21"/>
      <c r="H24" s="21"/>
      <c r="I24" s="21"/>
      <c r="J24" s="221"/>
      <c r="K24" s="21"/>
      <c r="L24" s="221"/>
      <c r="M24" s="24"/>
      <c r="N24" s="221"/>
      <c r="O24" s="21"/>
      <c r="P24" s="213"/>
      <c r="Q24" s="21"/>
      <c r="R24" s="213"/>
      <c r="S24" s="219"/>
      <c r="T24" s="213"/>
      <c r="U24" s="130"/>
      <c r="V24" s="213"/>
      <c r="W24" s="198"/>
      <c r="X24" s="175"/>
      <c r="Y24" s="223"/>
      <c r="Z24" s="206"/>
    </row>
    <row r="25" spans="1:27" hidden="1" x14ac:dyDescent="0.25">
      <c r="A25" s="517"/>
      <c r="B25" s="525"/>
      <c r="C25" s="100">
        <f>'2.Identificacion_Riesgos'!F20</f>
        <v>0</v>
      </c>
      <c r="D25" s="21"/>
      <c r="E25" s="32"/>
      <c r="F25" s="32"/>
      <c r="G25" s="21"/>
      <c r="H25" s="21"/>
      <c r="I25" s="21"/>
      <c r="J25" s="221"/>
      <c r="K25" s="21"/>
      <c r="L25" s="221"/>
      <c r="M25" s="24"/>
      <c r="N25" s="221"/>
      <c r="O25" s="21"/>
      <c r="P25" s="213"/>
      <c r="Q25" s="21"/>
      <c r="R25" s="213"/>
      <c r="S25" s="219"/>
      <c r="T25" s="213"/>
      <c r="U25" s="130"/>
      <c r="V25" s="213"/>
      <c r="W25" s="198"/>
      <c r="X25" s="175"/>
      <c r="Y25" s="223"/>
      <c r="Z25" s="206"/>
    </row>
    <row r="26" spans="1:27" hidden="1" x14ac:dyDescent="0.25">
      <c r="A26" s="517"/>
      <c r="B26" s="525"/>
      <c r="C26" s="102"/>
      <c r="D26" s="21"/>
      <c r="E26" s="32"/>
      <c r="F26" s="32"/>
      <c r="G26" s="21"/>
      <c r="H26" s="21"/>
      <c r="I26" s="21"/>
      <c r="J26" s="221"/>
      <c r="K26" s="21"/>
      <c r="L26" s="221"/>
      <c r="M26" s="24"/>
      <c r="N26" s="221"/>
      <c r="O26" s="21"/>
      <c r="P26" s="213"/>
      <c r="Q26" s="21"/>
      <c r="R26" s="213"/>
      <c r="S26" s="219"/>
      <c r="T26" s="213"/>
      <c r="U26" s="130"/>
      <c r="V26" s="213"/>
      <c r="W26" s="198"/>
      <c r="X26" s="175"/>
      <c r="Y26" s="223"/>
      <c r="Z26" s="206"/>
    </row>
    <row r="27" spans="1:27" ht="18" hidden="1" customHeight="1" x14ac:dyDescent="0.25">
      <c r="A27" s="517"/>
      <c r="B27" s="102"/>
      <c r="C27" s="102"/>
      <c r="D27" s="17"/>
      <c r="E27" s="17"/>
      <c r="F27" s="17"/>
      <c r="G27" s="7"/>
      <c r="H27" s="7"/>
      <c r="I27" s="7"/>
      <c r="J27" s="6"/>
      <c r="K27" s="4"/>
      <c r="L27" s="9"/>
      <c r="M27" s="95"/>
      <c r="N27" s="9"/>
      <c r="O27" s="17"/>
      <c r="P27" s="6"/>
      <c r="Q27" s="4"/>
      <c r="R27" s="9"/>
      <c r="S27" s="217"/>
      <c r="T27" s="9"/>
      <c r="U27" s="6"/>
      <c r="V27" s="9"/>
      <c r="W27" s="201"/>
      <c r="X27" s="175"/>
      <c r="Y27" s="223"/>
      <c r="Z27" s="206"/>
    </row>
    <row r="28" spans="1:27" ht="24" hidden="1" customHeight="1" thickBot="1" x14ac:dyDescent="0.3">
      <c r="A28" s="518"/>
      <c r="B28" s="103"/>
      <c r="C28" s="103"/>
      <c r="D28" s="28">
        <f>COUNTA(D21:D26)</f>
        <v>3</v>
      </c>
      <c r="E28" s="18"/>
      <c r="F28" s="18"/>
      <c r="G28" s="11"/>
      <c r="H28" s="11"/>
      <c r="I28" s="12"/>
      <c r="J28" s="12"/>
      <c r="K28" s="10"/>
      <c r="L28" s="12"/>
      <c r="M28" s="96"/>
      <c r="N28" s="12"/>
      <c r="O28" s="18"/>
      <c r="P28" s="12"/>
      <c r="Q28" s="10"/>
      <c r="R28" s="12"/>
      <c r="S28" s="99"/>
      <c r="T28" s="11"/>
      <c r="U28" s="11"/>
      <c r="V28" s="11"/>
      <c r="W28" s="200"/>
      <c r="X28" s="211"/>
      <c r="Y28" s="225"/>
      <c r="Z28" s="212"/>
    </row>
    <row r="29" spans="1:27" hidden="1" x14ac:dyDescent="0.25">
      <c r="A29" s="519" t="s">
        <v>143</v>
      </c>
      <c r="B29" s="524">
        <f>'2.Identificacion_Riesgos'!E21</f>
        <v>0</v>
      </c>
      <c r="C29" s="104">
        <f>'2.Identificacion_Riesgos'!F21</f>
        <v>0</v>
      </c>
      <c r="D29" s="20" t="s">
        <v>144</v>
      </c>
      <c r="E29" s="33"/>
      <c r="F29" s="33"/>
      <c r="G29" s="20"/>
      <c r="H29" s="20"/>
      <c r="I29" s="218"/>
      <c r="J29" s="220"/>
      <c r="K29" s="218"/>
      <c r="L29" s="220"/>
      <c r="M29" s="92"/>
      <c r="N29" s="220"/>
      <c r="O29" s="20"/>
      <c r="P29" s="220"/>
      <c r="Q29" s="20"/>
      <c r="R29" s="220"/>
      <c r="S29" s="92"/>
      <c r="T29" s="220"/>
      <c r="U29" s="20"/>
      <c r="V29" s="220"/>
      <c r="W29" s="197"/>
      <c r="X29" s="204"/>
      <c r="Y29" s="224"/>
      <c r="Z29" s="205"/>
    </row>
    <row r="30" spans="1:27" hidden="1" x14ac:dyDescent="0.25">
      <c r="A30" s="517"/>
      <c r="B30" s="525"/>
      <c r="C30" s="100">
        <f>'2.Identificacion_Riesgos'!F22</f>
        <v>0</v>
      </c>
      <c r="D30" s="21" t="s">
        <v>145</v>
      </c>
      <c r="E30" s="32"/>
      <c r="F30" s="32"/>
      <c r="G30" s="21"/>
      <c r="H30" s="21"/>
      <c r="I30" s="21"/>
      <c r="J30" s="221"/>
      <c r="K30" s="21"/>
      <c r="L30" s="221"/>
      <c r="M30" s="24"/>
      <c r="N30" s="221"/>
      <c r="O30" s="21"/>
      <c r="P30" s="213"/>
      <c r="Q30" s="21"/>
      <c r="R30" s="213"/>
      <c r="S30" s="219"/>
      <c r="T30" s="213"/>
      <c r="U30" s="130"/>
      <c r="V30" s="213"/>
      <c r="W30" s="198"/>
      <c r="X30" s="175"/>
      <c r="Y30" s="223"/>
      <c r="Z30" s="206"/>
    </row>
    <row r="31" spans="1:27" hidden="1" x14ac:dyDescent="0.25">
      <c r="A31" s="517"/>
      <c r="B31" s="525"/>
      <c r="C31" s="100">
        <f>'2.Identificacion_Riesgos'!F23</f>
        <v>0</v>
      </c>
      <c r="D31" s="21"/>
      <c r="E31" s="32"/>
      <c r="F31" s="32"/>
      <c r="G31" s="21"/>
      <c r="H31" s="21"/>
      <c r="I31" s="21"/>
      <c r="J31" s="221"/>
      <c r="K31" s="21"/>
      <c r="L31" s="221"/>
      <c r="M31" s="24"/>
      <c r="N31" s="221"/>
      <c r="O31" s="21"/>
      <c r="P31" s="213"/>
      <c r="Q31" s="21"/>
      <c r="R31" s="213"/>
      <c r="S31" s="219"/>
      <c r="T31" s="213"/>
      <c r="U31" s="130"/>
      <c r="V31" s="213"/>
      <c r="W31" s="198"/>
      <c r="X31" s="175"/>
      <c r="Y31" s="223"/>
      <c r="Z31" s="206"/>
    </row>
    <row r="32" spans="1:27" hidden="1" x14ac:dyDescent="0.25">
      <c r="A32" s="517"/>
      <c r="B32" s="525"/>
      <c r="C32" s="100">
        <f>'2.Identificacion_Riesgos'!F24</f>
        <v>0</v>
      </c>
      <c r="D32" s="21"/>
      <c r="E32" s="32"/>
      <c r="F32" s="32"/>
      <c r="G32" s="21"/>
      <c r="H32" s="21"/>
      <c r="I32" s="21"/>
      <c r="J32" s="221"/>
      <c r="K32" s="21"/>
      <c r="L32" s="221"/>
      <c r="M32" s="24"/>
      <c r="N32" s="221"/>
      <c r="O32" s="21"/>
      <c r="P32" s="213"/>
      <c r="Q32" s="21"/>
      <c r="R32" s="213"/>
      <c r="S32" s="219"/>
      <c r="T32" s="213"/>
      <c r="U32" s="130"/>
      <c r="V32" s="213"/>
      <c r="W32" s="198"/>
      <c r="X32" s="175"/>
      <c r="Y32" s="223"/>
      <c r="Z32" s="206"/>
    </row>
    <row r="33" spans="1:26" hidden="1" x14ac:dyDescent="0.25">
      <c r="A33" s="517"/>
      <c r="B33" s="525"/>
      <c r="C33" s="100">
        <f>'2.Identificacion_Riesgos'!F25</f>
        <v>0</v>
      </c>
      <c r="D33" s="21"/>
      <c r="E33" s="32"/>
      <c r="F33" s="32"/>
      <c r="G33" s="21"/>
      <c r="H33" s="21"/>
      <c r="I33" s="21"/>
      <c r="J33" s="221"/>
      <c r="K33" s="21"/>
      <c r="L33" s="221"/>
      <c r="M33" s="24"/>
      <c r="N33" s="221"/>
      <c r="O33" s="21"/>
      <c r="P33" s="213"/>
      <c r="Q33" s="21"/>
      <c r="R33" s="213"/>
      <c r="S33" s="219"/>
      <c r="T33" s="213"/>
      <c r="U33" s="130"/>
      <c r="V33" s="213"/>
      <c r="W33" s="198"/>
      <c r="X33" s="175"/>
      <c r="Y33" s="223"/>
      <c r="Z33" s="206"/>
    </row>
    <row r="34" spans="1:26" ht="15.75" hidden="1" thickBot="1" x14ac:dyDescent="0.3">
      <c r="A34" s="517"/>
      <c r="B34" s="525"/>
      <c r="C34" s="102"/>
      <c r="D34" s="22"/>
      <c r="E34" s="34"/>
      <c r="F34" s="34"/>
      <c r="G34" s="22"/>
      <c r="H34" s="22"/>
      <c r="I34" s="21"/>
      <c r="J34" s="222"/>
      <c r="K34" s="21"/>
      <c r="L34" s="221"/>
      <c r="M34" s="97"/>
      <c r="N34" s="221"/>
      <c r="O34" s="21"/>
      <c r="P34" s="213"/>
      <c r="Q34" s="21"/>
      <c r="R34" s="213"/>
      <c r="S34" s="219"/>
      <c r="T34" s="213"/>
      <c r="U34" s="130"/>
      <c r="V34" s="213"/>
      <c r="W34" s="202"/>
      <c r="X34" s="175"/>
      <c r="Y34" s="223"/>
      <c r="Z34" s="206"/>
    </row>
    <row r="35" spans="1:26" ht="17.25" hidden="1" customHeight="1" x14ac:dyDescent="0.25">
      <c r="A35" s="517"/>
      <c r="B35" s="102"/>
      <c r="C35" s="102"/>
      <c r="D35" s="19"/>
      <c r="E35" s="19"/>
      <c r="F35" s="19"/>
      <c r="G35" s="14"/>
      <c r="H35" s="14"/>
      <c r="I35" s="14"/>
      <c r="J35" s="15"/>
      <c r="K35" s="14"/>
      <c r="L35" s="16"/>
      <c r="M35" s="98"/>
      <c r="N35" s="16"/>
      <c r="O35" s="19"/>
      <c r="P35" s="15"/>
      <c r="Q35" s="14"/>
      <c r="R35" s="16"/>
      <c r="S35" s="98"/>
      <c r="T35" s="16"/>
      <c r="U35" s="15"/>
      <c r="V35" s="16"/>
      <c r="W35" s="203"/>
      <c r="X35" s="175"/>
      <c r="Y35" s="223"/>
      <c r="Z35" s="206"/>
    </row>
    <row r="36" spans="1:26" ht="17.25" hidden="1" customHeight="1" thickBot="1" x14ac:dyDescent="0.3">
      <c r="A36" s="518"/>
      <c r="B36" s="103"/>
      <c r="C36" s="103"/>
      <c r="D36" s="28">
        <f>COUNTA(D29:D34)</f>
        <v>2</v>
      </c>
      <c r="E36" s="18"/>
      <c r="F36" s="18"/>
      <c r="G36" s="11"/>
      <c r="H36" s="11"/>
      <c r="I36" s="10"/>
      <c r="J36" s="12"/>
      <c r="K36" s="10"/>
      <c r="L36" s="12"/>
      <c r="M36" s="99"/>
      <c r="N36" s="12"/>
      <c r="O36" s="18"/>
      <c r="P36" s="12"/>
      <c r="Q36" s="10"/>
      <c r="R36" s="12"/>
      <c r="S36" s="99"/>
      <c r="T36" s="11"/>
      <c r="U36" s="11"/>
      <c r="V36" s="11"/>
      <c r="W36" s="200"/>
      <c r="X36" s="211"/>
      <c r="Y36" s="225"/>
      <c r="Z36" s="212"/>
    </row>
    <row r="37" spans="1:26" s="3" customFormat="1" hidden="1" x14ac:dyDescent="0.25">
      <c r="A37" s="519" t="s">
        <v>154</v>
      </c>
      <c r="B37" s="524">
        <f>'2.Identificacion_Riesgos'!E26</f>
        <v>0</v>
      </c>
      <c r="C37" s="104">
        <f>'2.Identificacion_Riesgos'!F26</f>
        <v>0</v>
      </c>
      <c r="D37" s="20"/>
      <c r="E37" s="30"/>
      <c r="F37" s="30"/>
      <c r="G37" s="20"/>
      <c r="H37" s="20"/>
      <c r="I37" s="218"/>
      <c r="J37" s="220"/>
      <c r="K37" s="218"/>
      <c r="L37" s="220"/>
      <c r="M37" s="92"/>
      <c r="N37" s="220"/>
      <c r="O37" s="20"/>
      <c r="P37" s="220"/>
      <c r="Q37" s="20"/>
      <c r="R37" s="220"/>
      <c r="S37" s="92"/>
      <c r="T37" s="220"/>
      <c r="U37" s="20"/>
      <c r="V37" s="220"/>
      <c r="W37" s="197"/>
      <c r="X37" s="204"/>
      <c r="Y37" s="224"/>
      <c r="Z37" s="205"/>
    </row>
    <row r="38" spans="1:26" s="3" customFormat="1" hidden="1" x14ac:dyDescent="0.25">
      <c r="A38" s="517"/>
      <c r="B38" s="525"/>
      <c r="C38" s="100">
        <f>'2.Identificacion_Riesgos'!F27</f>
        <v>0</v>
      </c>
      <c r="D38" s="21"/>
      <c r="E38" s="31"/>
      <c r="F38" s="31"/>
      <c r="G38" s="21"/>
      <c r="H38" s="21"/>
      <c r="I38" s="21"/>
      <c r="J38" s="221"/>
      <c r="K38" s="21"/>
      <c r="L38" s="221"/>
      <c r="M38" s="24"/>
      <c r="N38" s="221"/>
      <c r="O38" s="21"/>
      <c r="P38" s="213"/>
      <c r="Q38" s="21"/>
      <c r="R38" s="213"/>
      <c r="S38" s="219"/>
      <c r="T38" s="213"/>
      <c r="U38" s="130"/>
      <c r="V38" s="213"/>
      <c r="W38" s="198"/>
      <c r="X38" s="175"/>
      <c r="Y38" s="223"/>
      <c r="Z38" s="206"/>
    </row>
    <row r="39" spans="1:26" s="3" customFormat="1" hidden="1" x14ac:dyDescent="0.25">
      <c r="A39" s="517"/>
      <c r="B39" s="525"/>
      <c r="C39" s="100">
        <f>'2.Identificacion_Riesgos'!F28</f>
        <v>0</v>
      </c>
      <c r="D39" s="21"/>
      <c r="E39" s="31"/>
      <c r="F39" s="31"/>
      <c r="G39" s="21"/>
      <c r="H39" s="21"/>
      <c r="I39" s="21"/>
      <c r="J39" s="221"/>
      <c r="K39" s="21"/>
      <c r="L39" s="221"/>
      <c r="M39" s="24"/>
      <c r="N39" s="221"/>
      <c r="O39" s="21"/>
      <c r="P39" s="213"/>
      <c r="Q39" s="21"/>
      <c r="R39" s="213"/>
      <c r="S39" s="219"/>
      <c r="T39" s="213"/>
      <c r="U39" s="130"/>
      <c r="V39" s="213"/>
      <c r="W39" s="198"/>
      <c r="X39" s="175"/>
      <c r="Y39" s="223"/>
      <c r="Z39" s="206"/>
    </row>
    <row r="40" spans="1:26" s="3" customFormat="1" hidden="1" x14ac:dyDescent="0.25">
      <c r="A40" s="517"/>
      <c r="B40" s="525"/>
      <c r="C40" s="100">
        <f>'2.Identificacion_Riesgos'!F29</f>
        <v>0</v>
      </c>
      <c r="D40" s="21"/>
      <c r="E40" s="32"/>
      <c r="F40" s="32"/>
      <c r="G40" s="21"/>
      <c r="H40" s="21"/>
      <c r="I40" s="21"/>
      <c r="J40" s="221"/>
      <c r="K40" s="21"/>
      <c r="L40" s="221"/>
      <c r="M40" s="24"/>
      <c r="N40" s="221"/>
      <c r="O40" s="21"/>
      <c r="P40" s="213"/>
      <c r="Q40" s="21"/>
      <c r="R40" s="213"/>
      <c r="S40" s="219"/>
      <c r="T40" s="213"/>
      <c r="U40" s="130"/>
      <c r="V40" s="213"/>
      <c r="W40" s="198"/>
      <c r="X40" s="175"/>
      <c r="Y40" s="223"/>
      <c r="Z40" s="206"/>
    </row>
    <row r="41" spans="1:26" s="3" customFormat="1" ht="15.75" hidden="1" thickBot="1" x14ac:dyDescent="0.3">
      <c r="A41" s="517"/>
      <c r="B41" s="525"/>
      <c r="C41" s="100">
        <f>'2.Identificacion_Riesgos'!F30</f>
        <v>0</v>
      </c>
      <c r="D41" s="21"/>
      <c r="E41" s="32"/>
      <c r="F41" s="32"/>
      <c r="G41" s="21"/>
      <c r="H41" s="21"/>
      <c r="I41" s="21"/>
      <c r="J41" s="221"/>
      <c r="K41" s="21"/>
      <c r="L41" s="221"/>
      <c r="M41" s="24"/>
      <c r="N41" s="222"/>
      <c r="O41" s="21"/>
      <c r="P41" s="213"/>
      <c r="Q41" s="21"/>
      <c r="R41" s="213"/>
      <c r="S41" s="219"/>
      <c r="T41" s="213"/>
      <c r="U41" s="130"/>
      <c r="V41" s="213"/>
      <c r="W41" s="198"/>
      <c r="X41" s="175"/>
      <c r="Y41" s="223"/>
      <c r="Z41" s="206"/>
    </row>
    <row r="42" spans="1:26" s="3" customFormat="1" hidden="1" x14ac:dyDescent="0.25">
      <c r="A42" s="517"/>
      <c r="B42" s="525"/>
      <c r="C42" s="102"/>
      <c r="D42" s="21"/>
      <c r="E42" s="32"/>
      <c r="F42" s="32"/>
      <c r="G42" s="21"/>
      <c r="H42" s="21"/>
      <c r="I42" s="21"/>
      <c r="J42" s="221"/>
      <c r="K42" s="21"/>
      <c r="L42" s="221"/>
      <c r="M42" s="24"/>
      <c r="N42" s="213"/>
      <c r="O42" s="21"/>
      <c r="P42" s="213"/>
      <c r="Q42" s="21"/>
      <c r="R42" s="213"/>
      <c r="S42" s="219"/>
      <c r="T42" s="213"/>
      <c r="U42" s="130"/>
      <c r="V42" s="213"/>
      <c r="W42" s="198"/>
      <c r="X42" s="175"/>
      <c r="Y42" s="223"/>
      <c r="Z42" s="206"/>
    </row>
    <row r="43" spans="1:26" s="3" customFormat="1" hidden="1" x14ac:dyDescent="0.25">
      <c r="A43" s="517"/>
      <c r="B43" s="102"/>
      <c r="C43" s="102"/>
      <c r="D43" s="25"/>
      <c r="E43" s="25"/>
      <c r="F43" s="25"/>
      <c r="G43" s="6"/>
      <c r="H43" s="6"/>
      <c r="I43" s="6"/>
      <c r="J43" s="6"/>
      <c r="K43" s="26"/>
      <c r="L43" s="6"/>
      <c r="M43" s="93"/>
      <c r="N43" s="6"/>
      <c r="O43" s="25"/>
      <c r="P43" s="6"/>
      <c r="Q43" s="26"/>
      <c r="R43" s="6"/>
      <c r="S43" s="215"/>
      <c r="T43" s="6"/>
      <c r="U43" s="6"/>
      <c r="V43" s="6"/>
      <c r="W43" s="199"/>
      <c r="X43" s="175"/>
      <c r="Y43" s="223"/>
      <c r="Z43" s="206"/>
    </row>
    <row r="44" spans="1:26" s="3" customFormat="1" ht="15.75" hidden="1" thickBot="1" x14ac:dyDescent="0.3">
      <c r="A44" s="518"/>
      <c r="B44" s="103"/>
      <c r="C44" s="103"/>
      <c r="D44" s="28">
        <f>COUNTA(D37:D42)</f>
        <v>0</v>
      </c>
      <c r="E44" s="28"/>
      <c r="F44" s="28"/>
      <c r="G44" s="11"/>
      <c r="H44" s="11"/>
      <c r="I44" s="11"/>
      <c r="J44" s="11"/>
      <c r="K44" s="29"/>
      <c r="L44" s="11"/>
      <c r="M44" s="94"/>
      <c r="N44" s="11"/>
      <c r="O44" s="28"/>
      <c r="P44" s="11"/>
      <c r="Q44" s="29"/>
      <c r="R44" s="11"/>
      <c r="S44" s="216"/>
      <c r="T44" s="11"/>
      <c r="U44" s="11"/>
      <c r="V44" s="11"/>
      <c r="W44" s="200"/>
      <c r="X44" s="211"/>
      <c r="Y44" s="225"/>
      <c r="Z44" s="212"/>
    </row>
    <row r="45" spans="1:26" s="3" customFormat="1" hidden="1" x14ac:dyDescent="0.25">
      <c r="A45" s="519" t="s">
        <v>155</v>
      </c>
      <c r="B45" s="524">
        <f>'2.Identificacion_Riesgos'!E31</f>
        <v>0</v>
      </c>
      <c r="C45" s="104">
        <f>'2.Identificacion_Riesgos'!F31</f>
        <v>0</v>
      </c>
      <c r="D45" s="20"/>
      <c r="E45" s="30"/>
      <c r="F45" s="30"/>
      <c r="G45" s="20"/>
      <c r="H45" s="20"/>
      <c r="I45" s="218"/>
      <c r="J45" s="220"/>
      <c r="K45" s="218"/>
      <c r="L45" s="220"/>
      <c r="M45" s="92"/>
      <c r="N45" s="220"/>
      <c r="O45" s="20"/>
      <c r="P45" s="220"/>
      <c r="Q45" s="20"/>
      <c r="R45" s="220"/>
      <c r="S45" s="92"/>
      <c r="T45" s="220"/>
      <c r="U45" s="20"/>
      <c r="V45" s="220"/>
      <c r="W45" s="197"/>
      <c r="X45" s="204"/>
      <c r="Y45" s="224"/>
      <c r="Z45" s="205"/>
    </row>
    <row r="46" spans="1:26" s="3" customFormat="1" hidden="1" x14ac:dyDescent="0.25">
      <c r="A46" s="517"/>
      <c r="B46" s="525"/>
      <c r="C46" s="100">
        <f>'2.Identificacion_Riesgos'!F32</f>
        <v>0</v>
      </c>
      <c r="D46" s="21"/>
      <c r="E46" s="31"/>
      <c r="F46" s="31"/>
      <c r="G46" s="21"/>
      <c r="H46" s="21"/>
      <c r="I46" s="21"/>
      <c r="J46" s="221"/>
      <c r="K46" s="21"/>
      <c r="L46" s="221"/>
      <c r="M46" s="24"/>
      <c r="N46" s="221"/>
      <c r="O46" s="21"/>
      <c r="P46" s="213"/>
      <c r="Q46" s="21"/>
      <c r="R46" s="213"/>
      <c r="S46" s="219"/>
      <c r="T46" s="213"/>
      <c r="U46" s="130"/>
      <c r="V46" s="213"/>
      <c r="W46" s="198"/>
      <c r="X46" s="175"/>
      <c r="Y46" s="223"/>
      <c r="Z46" s="206"/>
    </row>
    <row r="47" spans="1:26" s="3" customFormat="1" hidden="1" x14ac:dyDescent="0.25">
      <c r="A47" s="517"/>
      <c r="B47" s="525"/>
      <c r="C47" s="100">
        <f>'2.Identificacion_Riesgos'!F33</f>
        <v>0</v>
      </c>
      <c r="D47" s="21"/>
      <c r="E47" s="31"/>
      <c r="F47" s="31"/>
      <c r="G47" s="21"/>
      <c r="H47" s="21"/>
      <c r="I47" s="21"/>
      <c r="J47" s="221"/>
      <c r="K47" s="21"/>
      <c r="L47" s="221"/>
      <c r="M47" s="24"/>
      <c r="N47" s="221"/>
      <c r="O47" s="21"/>
      <c r="P47" s="213"/>
      <c r="Q47" s="21"/>
      <c r="R47" s="213"/>
      <c r="S47" s="219"/>
      <c r="T47" s="213"/>
      <c r="U47" s="130"/>
      <c r="V47" s="213"/>
      <c r="W47" s="198"/>
      <c r="X47" s="175"/>
      <c r="Y47" s="223"/>
      <c r="Z47" s="206"/>
    </row>
    <row r="48" spans="1:26" s="3" customFormat="1" hidden="1" x14ac:dyDescent="0.25">
      <c r="A48" s="517"/>
      <c r="B48" s="525"/>
      <c r="C48" s="100">
        <f>'2.Identificacion_Riesgos'!F34</f>
        <v>0</v>
      </c>
      <c r="D48" s="21"/>
      <c r="E48" s="32"/>
      <c r="F48" s="32"/>
      <c r="G48" s="21"/>
      <c r="H48" s="21"/>
      <c r="I48" s="21"/>
      <c r="J48" s="221"/>
      <c r="K48" s="21"/>
      <c r="L48" s="221"/>
      <c r="M48" s="24"/>
      <c r="N48" s="221"/>
      <c r="O48" s="21"/>
      <c r="P48" s="213"/>
      <c r="Q48" s="21"/>
      <c r="R48" s="213"/>
      <c r="S48" s="219"/>
      <c r="T48" s="213"/>
      <c r="U48" s="130"/>
      <c r="V48" s="213"/>
      <c r="W48" s="198"/>
      <c r="X48" s="175"/>
      <c r="Y48" s="223"/>
      <c r="Z48" s="206"/>
    </row>
    <row r="49" spans="1:26" s="3" customFormat="1" ht="15.75" hidden="1" thickBot="1" x14ac:dyDescent="0.3">
      <c r="A49" s="517"/>
      <c r="B49" s="525"/>
      <c r="C49" s="100">
        <f>'2.Identificacion_Riesgos'!F35</f>
        <v>0</v>
      </c>
      <c r="D49" s="21"/>
      <c r="E49" s="32"/>
      <c r="F49" s="32"/>
      <c r="G49" s="21"/>
      <c r="H49" s="21"/>
      <c r="I49" s="21"/>
      <c r="J49" s="221"/>
      <c r="K49" s="21"/>
      <c r="L49" s="221"/>
      <c r="M49" s="24"/>
      <c r="N49" s="222"/>
      <c r="O49" s="21"/>
      <c r="P49" s="213"/>
      <c r="Q49" s="21"/>
      <c r="R49" s="213"/>
      <c r="S49" s="219"/>
      <c r="T49" s="213"/>
      <c r="U49" s="130"/>
      <c r="V49" s="213"/>
      <c r="W49" s="198"/>
      <c r="X49" s="175"/>
      <c r="Y49" s="223"/>
      <c r="Z49" s="206"/>
    </row>
    <row r="50" spans="1:26" s="3" customFormat="1" hidden="1" x14ac:dyDescent="0.25">
      <c r="A50" s="517"/>
      <c r="B50" s="525"/>
      <c r="C50" s="102"/>
      <c r="D50" s="21"/>
      <c r="E50" s="32"/>
      <c r="F50" s="32"/>
      <c r="G50" s="21"/>
      <c r="H50" s="21"/>
      <c r="I50" s="21"/>
      <c r="J50" s="221"/>
      <c r="K50" s="21"/>
      <c r="L50" s="221"/>
      <c r="M50" s="21"/>
      <c r="N50" s="213"/>
      <c r="O50" s="21"/>
      <c r="P50" s="213"/>
      <c r="Q50" s="21"/>
      <c r="R50" s="213"/>
      <c r="S50" s="219"/>
      <c r="T50" s="213"/>
      <c r="U50" s="130"/>
      <c r="V50" s="213"/>
      <c r="W50" s="198"/>
      <c r="X50" s="175"/>
      <c r="Y50" s="223"/>
      <c r="Z50" s="206"/>
    </row>
    <row r="51" spans="1:26" s="3" customFormat="1" hidden="1" x14ac:dyDescent="0.25">
      <c r="A51" s="517"/>
      <c r="B51" s="102"/>
      <c r="C51" s="102"/>
      <c r="D51" s="25"/>
      <c r="E51" s="25"/>
      <c r="F51" s="25"/>
      <c r="G51" s="6"/>
      <c r="H51" s="6"/>
      <c r="I51" s="6"/>
      <c r="J51" s="6"/>
      <c r="K51" s="26"/>
      <c r="L51" s="6"/>
      <c r="M51" s="6"/>
      <c r="N51" s="6"/>
      <c r="O51" s="25"/>
      <c r="P51" s="6"/>
      <c r="Q51" s="26"/>
      <c r="R51" s="6"/>
      <c r="S51" s="215"/>
      <c r="T51" s="6"/>
      <c r="U51" s="6"/>
      <c r="V51" s="6"/>
      <c r="W51" s="199"/>
      <c r="X51" s="175"/>
      <c r="Y51" s="223"/>
      <c r="Z51" s="206"/>
    </row>
    <row r="52" spans="1:26" s="3" customFormat="1" ht="15.75" hidden="1" thickBot="1" x14ac:dyDescent="0.3">
      <c r="A52" s="518"/>
      <c r="B52" s="103"/>
      <c r="C52" s="103"/>
      <c r="D52" s="28">
        <f>COUNTA(D45:D50)</f>
        <v>0</v>
      </c>
      <c r="E52" s="28"/>
      <c r="F52" s="28"/>
      <c r="G52" s="11"/>
      <c r="H52" s="11"/>
      <c r="I52" s="11"/>
      <c r="J52" s="11"/>
      <c r="K52" s="29"/>
      <c r="L52" s="11"/>
      <c r="M52" s="11"/>
      <c r="N52" s="11"/>
      <c r="O52" s="28"/>
      <c r="P52" s="11"/>
      <c r="Q52" s="29"/>
      <c r="R52" s="11"/>
      <c r="S52" s="216"/>
      <c r="T52" s="11"/>
      <c r="U52" s="11"/>
      <c r="V52" s="11"/>
      <c r="W52" s="200"/>
      <c r="X52" s="211"/>
      <c r="Y52" s="225"/>
      <c r="Z52" s="212"/>
    </row>
    <row r="53" spans="1:26" s="3" customFormat="1" hidden="1" x14ac:dyDescent="0.25">
      <c r="A53" s="519" t="s">
        <v>156</v>
      </c>
      <c r="B53" s="524">
        <f>'2.Identificacion_Riesgos'!E36</f>
        <v>0</v>
      </c>
      <c r="C53" s="104">
        <f>'2.Identificacion_Riesgos'!F36</f>
        <v>0</v>
      </c>
      <c r="D53" s="20"/>
      <c r="E53" s="30"/>
      <c r="F53" s="30"/>
      <c r="G53" s="20"/>
      <c r="H53" s="20"/>
      <c r="I53" s="218"/>
      <c r="J53" s="220"/>
      <c r="K53" s="218"/>
      <c r="L53" s="220"/>
      <c r="M53" s="92"/>
      <c r="N53" s="220"/>
      <c r="O53" s="20"/>
      <c r="P53" s="220"/>
      <c r="Q53" s="20"/>
      <c r="R53" s="220"/>
      <c r="S53" s="92"/>
      <c r="T53" s="220"/>
      <c r="U53" s="20"/>
      <c r="V53" s="220"/>
      <c r="W53" s="197"/>
      <c r="X53" s="204"/>
      <c r="Y53" s="224"/>
      <c r="Z53" s="205"/>
    </row>
    <row r="54" spans="1:26" s="3" customFormat="1" hidden="1" x14ac:dyDescent="0.25">
      <c r="A54" s="517"/>
      <c r="B54" s="525"/>
      <c r="C54" s="100">
        <f>'2.Identificacion_Riesgos'!F37</f>
        <v>0</v>
      </c>
      <c r="D54" s="21"/>
      <c r="E54" s="31"/>
      <c r="F54" s="31"/>
      <c r="G54" s="21"/>
      <c r="H54" s="21"/>
      <c r="I54" s="21"/>
      <c r="J54" s="221"/>
      <c r="K54" s="21"/>
      <c r="L54" s="221"/>
      <c r="M54" s="24"/>
      <c r="N54" s="221"/>
      <c r="O54" s="21"/>
      <c r="P54" s="213"/>
      <c r="Q54" s="21"/>
      <c r="R54" s="213"/>
      <c r="S54" s="219"/>
      <c r="T54" s="213"/>
      <c r="U54" s="130"/>
      <c r="V54" s="213"/>
      <c r="W54" s="198"/>
      <c r="X54" s="175"/>
      <c r="Y54" s="223"/>
      <c r="Z54" s="206"/>
    </row>
    <row r="55" spans="1:26" s="3" customFormat="1" hidden="1" x14ac:dyDescent="0.25">
      <c r="A55" s="517"/>
      <c r="B55" s="525"/>
      <c r="C55" s="100">
        <f>'2.Identificacion_Riesgos'!F38</f>
        <v>0</v>
      </c>
      <c r="D55" s="21"/>
      <c r="E55" s="31"/>
      <c r="F55" s="31"/>
      <c r="G55" s="21"/>
      <c r="H55" s="21"/>
      <c r="I55" s="21"/>
      <c r="J55" s="221"/>
      <c r="K55" s="21"/>
      <c r="L55" s="221"/>
      <c r="M55" s="24"/>
      <c r="N55" s="221"/>
      <c r="O55" s="21"/>
      <c r="P55" s="213"/>
      <c r="Q55" s="21"/>
      <c r="R55" s="213"/>
      <c r="S55" s="219"/>
      <c r="T55" s="213"/>
      <c r="U55" s="130"/>
      <c r="V55" s="213"/>
      <c r="W55" s="198"/>
      <c r="X55" s="175"/>
      <c r="Y55" s="223"/>
      <c r="Z55" s="206"/>
    </row>
    <row r="56" spans="1:26" s="3" customFormat="1" hidden="1" x14ac:dyDescent="0.25">
      <c r="A56" s="517"/>
      <c r="B56" s="525"/>
      <c r="C56" s="100">
        <f>'2.Identificacion_Riesgos'!F39</f>
        <v>0</v>
      </c>
      <c r="D56" s="21"/>
      <c r="E56" s="32"/>
      <c r="F56" s="32"/>
      <c r="G56" s="21"/>
      <c r="H56" s="21"/>
      <c r="I56" s="21"/>
      <c r="J56" s="221"/>
      <c r="K56" s="21"/>
      <c r="L56" s="221"/>
      <c r="M56" s="24"/>
      <c r="N56" s="221"/>
      <c r="O56" s="21"/>
      <c r="P56" s="213"/>
      <c r="Q56" s="21"/>
      <c r="R56" s="213"/>
      <c r="S56" s="219"/>
      <c r="T56" s="213"/>
      <c r="U56" s="130"/>
      <c r="V56" s="213"/>
      <c r="W56" s="198"/>
      <c r="X56" s="175"/>
      <c r="Y56" s="223"/>
      <c r="Z56" s="206"/>
    </row>
    <row r="57" spans="1:26" s="3" customFormat="1" ht="15.75" hidden="1" thickBot="1" x14ac:dyDescent="0.3">
      <c r="A57" s="517"/>
      <c r="B57" s="525"/>
      <c r="C57" s="100">
        <f>'2.Identificacion_Riesgos'!F40</f>
        <v>0</v>
      </c>
      <c r="D57" s="21"/>
      <c r="E57" s="32"/>
      <c r="F57" s="32"/>
      <c r="G57" s="21"/>
      <c r="H57" s="21"/>
      <c r="I57" s="21"/>
      <c r="J57" s="221"/>
      <c r="K57" s="21"/>
      <c r="L57" s="221"/>
      <c r="M57" s="24"/>
      <c r="N57" s="222"/>
      <c r="O57" s="21"/>
      <c r="P57" s="213"/>
      <c r="Q57" s="21"/>
      <c r="R57" s="213"/>
      <c r="S57" s="219"/>
      <c r="T57" s="213"/>
      <c r="U57" s="130"/>
      <c r="V57" s="213"/>
      <c r="W57" s="198"/>
      <c r="X57" s="175"/>
      <c r="Y57" s="223"/>
      <c r="Z57" s="206"/>
    </row>
    <row r="58" spans="1:26" s="3" customFormat="1" hidden="1" x14ac:dyDescent="0.25">
      <c r="A58" s="517"/>
      <c r="B58" s="525"/>
      <c r="C58" s="102"/>
      <c r="D58" s="21"/>
      <c r="E58" s="32"/>
      <c r="F58" s="32"/>
      <c r="G58" s="21"/>
      <c r="H58" s="21"/>
      <c r="I58" s="21"/>
      <c r="J58" s="221"/>
      <c r="K58" s="21"/>
      <c r="L58" s="221"/>
      <c r="M58" s="21"/>
      <c r="N58" s="213"/>
      <c r="O58" s="21"/>
      <c r="P58" s="213"/>
      <c r="Q58" s="21"/>
      <c r="R58" s="213"/>
      <c r="S58" s="219"/>
      <c r="T58" s="213"/>
      <c r="U58" s="130"/>
      <c r="V58" s="213"/>
      <c r="W58" s="198"/>
      <c r="X58" s="175"/>
      <c r="Y58" s="223"/>
      <c r="Z58" s="206"/>
    </row>
    <row r="59" spans="1:26" s="3" customFormat="1" hidden="1" x14ac:dyDescent="0.25">
      <c r="A59" s="517"/>
      <c r="B59" s="102"/>
      <c r="C59" s="102"/>
      <c r="D59" s="25"/>
      <c r="E59" s="25"/>
      <c r="F59" s="25"/>
      <c r="G59" s="6"/>
      <c r="H59" s="6"/>
      <c r="I59" s="6"/>
      <c r="J59" s="6"/>
      <c r="K59" s="26"/>
      <c r="L59" s="6"/>
      <c r="M59" s="6"/>
      <c r="N59" s="6"/>
      <c r="O59" s="25"/>
      <c r="P59" s="6"/>
      <c r="Q59" s="26"/>
      <c r="R59" s="6"/>
      <c r="S59" s="215"/>
      <c r="T59" s="6"/>
      <c r="U59" s="6"/>
      <c r="V59" s="6"/>
      <c r="W59" s="199"/>
      <c r="X59" s="175"/>
      <c r="Y59" s="223"/>
      <c r="Z59" s="206"/>
    </row>
    <row r="60" spans="1:26" s="3" customFormat="1" ht="15.75" hidden="1" thickBot="1" x14ac:dyDescent="0.3">
      <c r="A60" s="518"/>
      <c r="B60" s="103"/>
      <c r="C60" s="103"/>
      <c r="D60" s="28">
        <f>COUNTA(D53:D58)</f>
        <v>0</v>
      </c>
      <c r="E60" s="28"/>
      <c r="F60" s="28"/>
      <c r="G60" s="11"/>
      <c r="H60" s="11"/>
      <c r="I60" s="11"/>
      <c r="J60" s="11"/>
      <c r="K60" s="29"/>
      <c r="L60" s="11"/>
      <c r="M60" s="11"/>
      <c r="N60" s="11"/>
      <c r="O60" s="28"/>
      <c r="P60" s="11"/>
      <c r="Q60" s="29"/>
      <c r="R60" s="11"/>
      <c r="S60" s="216"/>
      <c r="T60" s="11"/>
      <c r="U60" s="11"/>
      <c r="V60" s="11"/>
      <c r="W60" s="200"/>
      <c r="X60" s="211"/>
      <c r="Y60" s="225"/>
      <c r="Z60" s="212"/>
    </row>
    <row r="61" spans="1:26" s="3" customFormat="1" hidden="1" x14ac:dyDescent="0.25">
      <c r="A61" s="519" t="s">
        <v>157</v>
      </c>
      <c r="B61" s="524">
        <f>'2.Identificacion_Riesgos'!E41</f>
        <v>0</v>
      </c>
      <c r="C61" s="104">
        <f>'2.Identificacion_Riesgos'!F41</f>
        <v>0</v>
      </c>
      <c r="D61" s="20"/>
      <c r="E61" s="30"/>
      <c r="F61" s="30"/>
      <c r="G61" s="20"/>
      <c r="H61" s="20"/>
      <c r="I61" s="218"/>
      <c r="J61" s="220"/>
      <c r="K61" s="218"/>
      <c r="L61" s="220"/>
      <c r="M61" s="92"/>
      <c r="N61" s="220"/>
      <c r="O61" s="20"/>
      <c r="P61" s="220"/>
      <c r="Q61" s="20"/>
      <c r="R61" s="220"/>
      <c r="S61" s="92"/>
      <c r="T61" s="220"/>
      <c r="U61" s="20"/>
      <c r="V61" s="220"/>
      <c r="W61" s="197"/>
      <c r="X61" s="204"/>
      <c r="Y61" s="224"/>
      <c r="Z61" s="205"/>
    </row>
    <row r="62" spans="1:26" s="3" customFormat="1" hidden="1" x14ac:dyDescent="0.25">
      <c r="A62" s="517"/>
      <c r="B62" s="525"/>
      <c r="C62" s="100">
        <f>'2.Identificacion_Riesgos'!F42</f>
        <v>0</v>
      </c>
      <c r="D62" s="21"/>
      <c r="E62" s="31"/>
      <c r="F62" s="31"/>
      <c r="G62" s="21"/>
      <c r="H62" s="21"/>
      <c r="I62" s="21"/>
      <c r="J62" s="221"/>
      <c r="K62" s="21"/>
      <c r="L62" s="221"/>
      <c r="M62" s="24"/>
      <c r="N62" s="221"/>
      <c r="O62" s="21"/>
      <c r="P62" s="213"/>
      <c r="Q62" s="21"/>
      <c r="R62" s="213"/>
      <c r="S62" s="219"/>
      <c r="T62" s="213"/>
      <c r="U62" s="130"/>
      <c r="V62" s="213"/>
      <c r="W62" s="198"/>
      <c r="X62" s="175"/>
      <c r="Y62" s="223"/>
      <c r="Z62" s="206"/>
    </row>
    <row r="63" spans="1:26" s="3" customFormat="1" hidden="1" x14ac:dyDescent="0.25">
      <c r="A63" s="517"/>
      <c r="B63" s="525"/>
      <c r="C63" s="100">
        <f>'2.Identificacion_Riesgos'!F43</f>
        <v>0</v>
      </c>
      <c r="D63" s="21"/>
      <c r="E63" s="31"/>
      <c r="F63" s="31"/>
      <c r="G63" s="21"/>
      <c r="H63" s="21"/>
      <c r="I63" s="21"/>
      <c r="J63" s="221"/>
      <c r="K63" s="21"/>
      <c r="L63" s="221"/>
      <c r="M63" s="24"/>
      <c r="N63" s="221"/>
      <c r="O63" s="21"/>
      <c r="P63" s="213"/>
      <c r="Q63" s="21"/>
      <c r="R63" s="213"/>
      <c r="S63" s="219"/>
      <c r="T63" s="213"/>
      <c r="U63" s="130"/>
      <c r="V63" s="213"/>
      <c r="W63" s="198"/>
      <c r="X63" s="175"/>
      <c r="Y63" s="223"/>
      <c r="Z63" s="206"/>
    </row>
    <row r="64" spans="1:26" s="3" customFormat="1" hidden="1" x14ac:dyDescent="0.25">
      <c r="A64" s="517"/>
      <c r="B64" s="525"/>
      <c r="C64" s="100">
        <f>'2.Identificacion_Riesgos'!F44</f>
        <v>0</v>
      </c>
      <c r="D64" s="21"/>
      <c r="E64" s="32"/>
      <c r="F64" s="32"/>
      <c r="G64" s="21"/>
      <c r="H64" s="21"/>
      <c r="I64" s="21"/>
      <c r="J64" s="221"/>
      <c r="K64" s="21"/>
      <c r="L64" s="221"/>
      <c r="M64" s="24"/>
      <c r="N64" s="221"/>
      <c r="O64" s="21"/>
      <c r="P64" s="213"/>
      <c r="Q64" s="21"/>
      <c r="R64" s="213"/>
      <c r="S64" s="219"/>
      <c r="T64" s="213"/>
      <c r="U64" s="130"/>
      <c r="V64" s="213"/>
      <c r="W64" s="198"/>
      <c r="X64" s="175"/>
      <c r="Y64" s="223"/>
      <c r="Z64" s="206"/>
    </row>
    <row r="65" spans="1:26" s="3" customFormat="1" ht="15.75" hidden="1" thickBot="1" x14ac:dyDescent="0.3">
      <c r="A65" s="517"/>
      <c r="B65" s="525"/>
      <c r="C65" s="100">
        <f>'2.Identificacion_Riesgos'!F45</f>
        <v>0</v>
      </c>
      <c r="D65" s="21"/>
      <c r="E65" s="32"/>
      <c r="F65" s="32"/>
      <c r="G65" s="21"/>
      <c r="H65" s="21"/>
      <c r="I65" s="21"/>
      <c r="J65" s="221"/>
      <c r="K65" s="21"/>
      <c r="L65" s="221"/>
      <c r="M65" s="24"/>
      <c r="N65" s="222"/>
      <c r="O65" s="21"/>
      <c r="P65" s="213"/>
      <c r="Q65" s="21"/>
      <c r="R65" s="213"/>
      <c r="S65" s="219"/>
      <c r="T65" s="213"/>
      <c r="U65" s="130"/>
      <c r="V65" s="213"/>
      <c r="W65" s="198"/>
      <c r="X65" s="175"/>
      <c r="Y65" s="223"/>
      <c r="Z65" s="206"/>
    </row>
    <row r="66" spans="1:26" s="3" customFormat="1" hidden="1" x14ac:dyDescent="0.25">
      <c r="A66" s="517"/>
      <c r="B66" s="525"/>
      <c r="C66" s="102"/>
      <c r="D66" s="21"/>
      <c r="E66" s="32"/>
      <c r="F66" s="32"/>
      <c r="G66" s="21"/>
      <c r="H66" s="21"/>
      <c r="I66" s="21"/>
      <c r="J66" s="221"/>
      <c r="K66" s="21"/>
      <c r="L66" s="221"/>
      <c r="M66" s="21"/>
      <c r="N66" s="213"/>
      <c r="O66" s="21"/>
      <c r="P66" s="213"/>
      <c r="Q66" s="21"/>
      <c r="R66" s="213"/>
      <c r="S66" s="219"/>
      <c r="T66" s="213"/>
      <c r="U66" s="130"/>
      <c r="V66" s="213"/>
      <c r="W66" s="198"/>
      <c r="X66" s="175"/>
      <c r="Y66" s="223"/>
      <c r="Z66" s="206"/>
    </row>
    <row r="67" spans="1:26" s="3" customFormat="1" hidden="1" x14ac:dyDescent="0.25">
      <c r="A67" s="517"/>
      <c r="B67" s="102"/>
      <c r="C67" s="102"/>
      <c r="D67" s="25"/>
      <c r="E67" s="25"/>
      <c r="F67" s="25"/>
      <c r="G67" s="6"/>
      <c r="H67" s="6"/>
      <c r="I67" s="6"/>
      <c r="J67" s="6"/>
      <c r="K67" s="26"/>
      <c r="L67" s="6"/>
      <c r="M67" s="6"/>
      <c r="N67" s="6"/>
      <c r="O67" s="25"/>
      <c r="P67" s="6"/>
      <c r="Q67" s="26"/>
      <c r="R67" s="6"/>
      <c r="S67" s="215"/>
      <c r="T67" s="6"/>
      <c r="U67" s="6"/>
      <c r="V67" s="6"/>
      <c r="W67" s="199"/>
      <c r="X67" s="175"/>
      <c r="Y67" s="223"/>
      <c r="Z67" s="206"/>
    </row>
    <row r="68" spans="1:26" s="3" customFormat="1" ht="15.75" hidden="1" thickBot="1" x14ac:dyDescent="0.3">
      <c r="A68" s="518"/>
      <c r="B68" s="103"/>
      <c r="C68" s="103"/>
      <c r="D68" s="28">
        <f>COUNTA(D61:D66)</f>
        <v>0</v>
      </c>
      <c r="E68" s="28"/>
      <c r="F68" s="28"/>
      <c r="G68" s="11"/>
      <c r="H68" s="11"/>
      <c r="I68" s="11"/>
      <c r="J68" s="11"/>
      <c r="K68" s="29"/>
      <c r="L68" s="11"/>
      <c r="M68" s="11"/>
      <c r="N68" s="11"/>
      <c r="O68" s="28"/>
      <c r="P68" s="11"/>
      <c r="Q68" s="29"/>
      <c r="R68" s="11"/>
      <c r="S68" s="216"/>
      <c r="T68" s="11"/>
      <c r="U68" s="11"/>
      <c r="V68" s="11"/>
      <c r="W68" s="200"/>
      <c r="X68" s="211"/>
      <c r="Y68" s="225"/>
      <c r="Z68" s="212"/>
    </row>
    <row r="69" spans="1:26" s="3" customFormat="1" hidden="1" x14ac:dyDescent="0.25">
      <c r="A69" s="519" t="s">
        <v>158</v>
      </c>
      <c r="B69" s="524">
        <f>'2.Identificacion_Riesgos'!E46</f>
        <v>0</v>
      </c>
      <c r="C69" s="104">
        <f>'2.Identificacion_Riesgos'!F46</f>
        <v>0</v>
      </c>
      <c r="D69" s="20"/>
      <c r="E69" s="30"/>
      <c r="F69" s="30"/>
      <c r="G69" s="20"/>
      <c r="H69" s="20"/>
      <c r="I69" s="218"/>
      <c r="J69" s="220"/>
      <c r="K69" s="218"/>
      <c r="L69" s="220"/>
      <c r="M69" s="92"/>
      <c r="N69" s="220"/>
      <c r="O69" s="20"/>
      <c r="P69" s="220"/>
      <c r="Q69" s="20"/>
      <c r="R69" s="220"/>
      <c r="S69" s="92"/>
      <c r="T69" s="220"/>
      <c r="U69" s="20"/>
      <c r="V69" s="220"/>
      <c r="W69" s="197"/>
      <c r="X69" s="204"/>
      <c r="Y69" s="224"/>
      <c r="Z69" s="205"/>
    </row>
    <row r="70" spans="1:26" s="3" customFormat="1" hidden="1" x14ac:dyDescent="0.25">
      <c r="A70" s="517"/>
      <c r="B70" s="525"/>
      <c r="C70" s="100">
        <f>'2.Identificacion_Riesgos'!F47</f>
        <v>0</v>
      </c>
      <c r="D70" s="21"/>
      <c r="E70" s="31"/>
      <c r="F70" s="31"/>
      <c r="G70" s="21"/>
      <c r="H70" s="21"/>
      <c r="I70" s="21"/>
      <c r="J70" s="221"/>
      <c r="K70" s="21"/>
      <c r="L70" s="221"/>
      <c r="M70" s="24"/>
      <c r="N70" s="221"/>
      <c r="O70" s="21"/>
      <c r="P70" s="213"/>
      <c r="Q70" s="21"/>
      <c r="R70" s="213"/>
      <c r="S70" s="219"/>
      <c r="T70" s="213"/>
      <c r="U70" s="130"/>
      <c r="V70" s="213"/>
      <c r="W70" s="198"/>
      <c r="X70" s="175"/>
      <c r="Y70" s="223"/>
      <c r="Z70" s="206"/>
    </row>
    <row r="71" spans="1:26" s="3" customFormat="1" hidden="1" x14ac:dyDescent="0.25">
      <c r="A71" s="517"/>
      <c r="B71" s="525"/>
      <c r="C71" s="100">
        <f>'2.Identificacion_Riesgos'!F48</f>
        <v>0</v>
      </c>
      <c r="D71" s="21"/>
      <c r="E71" s="31"/>
      <c r="F71" s="31"/>
      <c r="G71" s="21"/>
      <c r="H71" s="21"/>
      <c r="I71" s="21"/>
      <c r="J71" s="221"/>
      <c r="K71" s="21"/>
      <c r="L71" s="221"/>
      <c r="M71" s="24"/>
      <c r="N71" s="221"/>
      <c r="O71" s="21"/>
      <c r="P71" s="213"/>
      <c r="Q71" s="21"/>
      <c r="R71" s="213"/>
      <c r="S71" s="219"/>
      <c r="T71" s="213"/>
      <c r="U71" s="130"/>
      <c r="V71" s="213"/>
      <c r="W71" s="198"/>
      <c r="X71" s="175"/>
      <c r="Y71" s="223"/>
      <c r="Z71" s="206"/>
    </row>
    <row r="72" spans="1:26" s="3" customFormat="1" hidden="1" x14ac:dyDescent="0.25">
      <c r="A72" s="517"/>
      <c r="B72" s="525"/>
      <c r="C72" s="100">
        <f>'2.Identificacion_Riesgos'!F49</f>
        <v>0</v>
      </c>
      <c r="D72" s="21"/>
      <c r="E72" s="32"/>
      <c r="F72" s="32"/>
      <c r="G72" s="21"/>
      <c r="H72" s="21"/>
      <c r="I72" s="21"/>
      <c r="J72" s="221"/>
      <c r="K72" s="21"/>
      <c r="L72" s="221"/>
      <c r="M72" s="24"/>
      <c r="N72" s="221"/>
      <c r="O72" s="21"/>
      <c r="P72" s="213"/>
      <c r="Q72" s="21"/>
      <c r="R72" s="213"/>
      <c r="S72" s="219"/>
      <c r="T72" s="213"/>
      <c r="U72" s="130"/>
      <c r="V72" s="213"/>
      <c r="W72" s="198"/>
      <c r="X72" s="175"/>
      <c r="Y72" s="223"/>
      <c r="Z72" s="206"/>
    </row>
    <row r="73" spans="1:26" s="3" customFormat="1" hidden="1" x14ac:dyDescent="0.25">
      <c r="A73" s="517"/>
      <c r="B73" s="525"/>
      <c r="C73" s="100">
        <f>'2.Identificacion_Riesgos'!F50</f>
        <v>0</v>
      </c>
      <c r="D73" s="21"/>
      <c r="E73" s="32"/>
      <c r="F73" s="32"/>
      <c r="G73" s="21"/>
      <c r="H73" s="21"/>
      <c r="I73" s="21"/>
      <c r="J73" s="221"/>
      <c r="K73" s="21"/>
      <c r="L73" s="221"/>
      <c r="M73" s="24"/>
      <c r="N73" s="221"/>
      <c r="O73" s="21"/>
      <c r="P73" s="213"/>
      <c r="Q73" s="21"/>
      <c r="R73" s="213"/>
      <c r="S73" s="219"/>
      <c r="T73" s="213"/>
      <c r="U73" s="130"/>
      <c r="V73" s="213"/>
      <c r="W73" s="198"/>
      <c r="X73" s="175"/>
      <c r="Y73" s="223"/>
      <c r="Z73" s="206"/>
    </row>
    <row r="74" spans="1:26" s="3" customFormat="1" ht="45" hidden="1" x14ac:dyDescent="0.25">
      <c r="A74" s="517"/>
      <c r="B74" s="525"/>
      <c r="C74" s="101"/>
      <c r="D74" s="21"/>
      <c r="E74" s="32"/>
      <c r="F74" s="32"/>
      <c r="G74" s="21"/>
      <c r="H74" s="21"/>
      <c r="I74" s="21"/>
      <c r="J74" s="221"/>
      <c r="K74" s="21"/>
      <c r="L74" s="221">
        <f t="shared" ref="L74" si="21">IF(K74="Adecuado",15,0)</f>
        <v>0</v>
      </c>
      <c r="M74" s="21"/>
      <c r="N74" s="221">
        <f t="shared" ref="N74" si="22">IF(M74="1. Diario",20,IF(M74="2. Semanal",20,IF(M74="3. Quincenal",15,IF(M74="4. Mensual",15,IF(M74="5. Bimensual",15,IF(M74="6. Trimestral",15,IF(M74="7. Semestral",15,IF(M74="8. Anual",10,IF(M74="9. Por Demanda",10,0)))))))))</f>
        <v>0</v>
      </c>
      <c r="O74" s="21"/>
      <c r="P74" s="213">
        <f t="shared" ref="P74" si="23">IF(O74="Preventivo",15,0)</f>
        <v>0</v>
      </c>
      <c r="Q74" s="21" t="s">
        <v>314</v>
      </c>
      <c r="R74" s="213">
        <f t="shared" ref="R74" si="24">IF(Q74="Confiable",15,0)</f>
        <v>15</v>
      </c>
      <c r="S74" s="219" t="s">
        <v>316</v>
      </c>
      <c r="T74" s="213">
        <f t="shared" ref="T74" si="25">IF(S74="Se investigan y resuelven oportunamente",15,0)</f>
        <v>15</v>
      </c>
      <c r="U74" s="130" t="s">
        <v>319</v>
      </c>
      <c r="V74" s="213">
        <f t="shared" ref="V74" si="26">IF(U74="Completa",10,IF(U74="Incompleta ",5,IF(U74="No existente",0,0)))</f>
        <v>10</v>
      </c>
      <c r="W74" s="23">
        <f t="shared" ref="W74" si="27">SUM(J74,L74,N74,P74,R74,T74,V74)</f>
        <v>40</v>
      </c>
      <c r="X74" s="207"/>
      <c r="Y74" s="208"/>
      <c r="Z74" s="208"/>
    </row>
    <row r="75" spans="1:26" s="3" customFormat="1" hidden="1" x14ac:dyDescent="0.25">
      <c r="A75" s="517"/>
      <c r="B75" s="75"/>
      <c r="C75" s="75"/>
      <c r="D75" s="25"/>
      <c r="E75" s="25"/>
      <c r="F75" s="25"/>
      <c r="G75" s="6"/>
      <c r="H75" s="6"/>
      <c r="I75" s="6"/>
      <c r="J75" s="6"/>
      <c r="K75" s="26"/>
      <c r="L75" s="6"/>
      <c r="M75" s="6"/>
      <c r="N75" s="6"/>
      <c r="O75" s="25"/>
      <c r="P75" s="6"/>
      <c r="Q75" s="26"/>
      <c r="R75" s="6"/>
      <c r="S75" s="215"/>
      <c r="T75" s="6" t="s">
        <v>1</v>
      </c>
      <c r="U75" s="6">
        <f>IF(G76&gt;0,1,0)</f>
        <v>0</v>
      </c>
      <c r="V75" s="6" t="e">
        <f>ROUNDDOWN(W75,0)</f>
        <v>#DIV/0!</v>
      </c>
      <c r="W75" s="27" t="e">
        <f>AVERAGEIF(G69:G74,"SI",W69:W74)</f>
        <v>#DIV/0!</v>
      </c>
      <c r="X75" s="207"/>
      <c r="Y75" s="208"/>
      <c r="Z75" s="208"/>
    </row>
    <row r="76" spans="1:26" s="3" customFormat="1" ht="15.75" hidden="1" thickBot="1" x14ac:dyDescent="0.3">
      <c r="A76" s="518"/>
      <c r="B76" s="76"/>
      <c r="C76" s="76"/>
      <c r="D76" s="28">
        <f>COUNTA(D69:D74)</f>
        <v>0</v>
      </c>
      <c r="E76" s="28"/>
      <c r="F76" s="28"/>
      <c r="G76" s="11">
        <f>COUNTIF(G69:G74,"SI")</f>
        <v>0</v>
      </c>
      <c r="H76" s="11">
        <f>COUNTIF(H69:H74,"SI")</f>
        <v>0</v>
      </c>
      <c r="I76" s="11"/>
      <c r="J76" s="11"/>
      <c r="K76" s="29"/>
      <c r="L76" s="11"/>
      <c r="M76" s="11"/>
      <c r="N76" s="11"/>
      <c r="O76" s="28"/>
      <c r="P76" s="11"/>
      <c r="Q76" s="29"/>
      <c r="R76" s="11"/>
      <c r="S76" s="216"/>
      <c r="T76" s="11" t="s">
        <v>27</v>
      </c>
      <c r="U76" s="11">
        <f>IF(H76&gt;0,1,0)</f>
        <v>0</v>
      </c>
      <c r="V76" s="11" t="e">
        <f>ROUNDDOWN(W76,0)</f>
        <v>#DIV/0!</v>
      </c>
      <c r="W76" s="13" t="e">
        <f>AVERAGEIF(H69:H74,"SI",W69:W74)</f>
        <v>#DIV/0!</v>
      </c>
      <c r="X76" s="209"/>
      <c r="Y76" s="210"/>
      <c r="Z76" s="210"/>
    </row>
  </sheetData>
  <mergeCells count="26">
    <mergeCell ref="B69:B74"/>
    <mergeCell ref="A69:A76"/>
    <mergeCell ref="A37:A44"/>
    <mergeCell ref="B37:B42"/>
    <mergeCell ref="A9:A12"/>
    <mergeCell ref="A13:A16"/>
    <mergeCell ref="A17:A20"/>
    <mergeCell ref="A61:A68"/>
    <mergeCell ref="B61:B66"/>
    <mergeCell ref="B45:B50"/>
    <mergeCell ref="B53:B58"/>
    <mergeCell ref="B9:B10"/>
    <mergeCell ref="B13:B14"/>
    <mergeCell ref="B17:B18"/>
    <mergeCell ref="B21:B26"/>
    <mergeCell ref="B29:B34"/>
    <mergeCell ref="A21:A28"/>
    <mergeCell ref="A29:A36"/>
    <mergeCell ref="A45:A52"/>
    <mergeCell ref="A53:A60"/>
    <mergeCell ref="A1:B7"/>
    <mergeCell ref="C1:W7"/>
    <mergeCell ref="X1:Z4"/>
    <mergeCell ref="Y5:Z5"/>
    <mergeCell ref="Y6:Z6"/>
    <mergeCell ref="Y7:Z7"/>
  </mergeCells>
  <conditionalFormatting sqref="X8:X1048576">
    <cfRule type="containsText" dxfId="40" priority="18" operator="containsText" text="FUERTE">
      <formula>NOT(ISERROR(SEARCH("FUERTE",X8)))</formula>
    </cfRule>
    <cfRule type="containsText" dxfId="39" priority="19" operator="containsText" text="MODERADO">
      <formula>NOT(ISERROR(SEARCH("MODERADO",X8)))</formula>
    </cfRule>
    <cfRule type="containsText" dxfId="38" priority="20" operator="containsText" text="DÉBIL">
      <formula>NOT(ISERROR(SEARCH("DÉBIL",X8)))</formula>
    </cfRule>
  </conditionalFormatting>
  <conditionalFormatting sqref="Y8:Y1048576">
    <cfRule type="containsText" dxfId="37" priority="11" operator="containsText" text="MODERADO">
      <formula>NOT(ISERROR(SEARCH("MODERADO",Y8)))</formula>
    </cfRule>
    <cfRule type="containsText" dxfId="36" priority="12" operator="containsText" text="MODERADO">
      <formula>NOT(ISERROR(SEARCH("MODERADO",Y8)))</formula>
    </cfRule>
    <cfRule type="containsText" dxfId="35" priority="13" operator="containsText" text="MODERDO">
      <formula>NOT(ISERROR(SEARCH("MODERDO",Y8)))</formula>
    </cfRule>
    <cfRule type="containsText" dxfId="34" priority="14" operator="containsText" text="FUERTE">
      <formula>NOT(ISERROR(SEARCH("FUERTE",Y8)))</formula>
    </cfRule>
    <cfRule type="containsText" dxfId="33" priority="15" operator="containsText" text="FUERTE">
      <formula>NOT(ISERROR(SEARCH("FUERTE",Y8)))</formula>
    </cfRule>
    <cfRule type="containsText" dxfId="32" priority="16" operator="containsText" text="MODERO">
      <formula>NOT(ISERROR(SEARCH("MODERO",Y8)))</formula>
    </cfRule>
    <cfRule type="containsText" dxfId="31" priority="17" operator="containsText" text="DÉBIL">
      <formula>NOT(ISERROR(SEARCH("DÉBIL",Y8)))</formula>
    </cfRule>
  </conditionalFormatting>
  <conditionalFormatting sqref="Z8">
    <cfRule type="containsText" dxfId="30" priority="4" stopIfTrue="1" operator="containsText" text="MODERADO">
      <formula>NOT(ISERROR(SEARCH("MODERADO",Z8)))</formula>
    </cfRule>
    <cfRule type="containsText" dxfId="29" priority="5" operator="containsText" text="MODERADO">
      <formula>NOT(ISERROR(SEARCH("MODERADO",Z8)))</formula>
    </cfRule>
    <cfRule type="containsText" dxfId="28" priority="6" operator="containsText" text="MODERDO">
      <formula>NOT(ISERROR(SEARCH("MODERDO",Z8)))</formula>
    </cfRule>
    <cfRule type="containsText" dxfId="27" priority="7" stopIfTrue="1" operator="containsText" text="FUERTE">
      <formula>NOT(ISERROR(SEARCH("FUERTE",Z8)))</formula>
    </cfRule>
    <cfRule type="containsText" dxfId="26" priority="8" operator="containsText" text="FUERTE">
      <formula>NOT(ISERROR(SEARCH("FUERTE",Z8)))</formula>
    </cfRule>
    <cfRule type="containsText" dxfId="25" priority="9" operator="containsText" text="MODERO">
      <formula>NOT(ISERROR(SEARCH("MODERO",Z8)))</formula>
    </cfRule>
    <cfRule type="containsText" dxfId="24" priority="10" stopIfTrue="1" operator="containsText" text="DÉBIL">
      <formula>NOT(ISERROR(SEARCH("DÉBIL",Z8)))</formula>
    </cfRule>
  </conditionalFormatting>
  <conditionalFormatting sqref="Z9:Z73">
    <cfRule type="containsText" dxfId="23" priority="1" operator="containsText" text="DÉBIL">
      <formula>NOT(ISERROR(SEARCH("DÉBIL",Z9)))</formula>
    </cfRule>
    <cfRule type="containsText" dxfId="22" priority="2" operator="containsText" text="MODERADO">
      <formula>NOT(ISERROR(SEARCH("MODERADO",Z9)))</formula>
    </cfRule>
    <cfRule type="containsText" dxfId="21" priority="3" operator="containsText" text="FUERTE">
      <formula>NOT(ISERROR(SEARCH("FUERTE",Z9)))</formula>
    </cfRule>
  </conditionalFormatting>
  <pageMargins left="0.7" right="0.7" top="0.75" bottom="0.75" header="0.3" footer="0.3"/>
  <pageSetup paperSize="9" scale="17" orientation="portrait" r:id="rId1"/>
  <ignoredErrors>
    <ignoredError sqref="D12 D16" unlockedFormula="1"/>
  </ignoredErrors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count="11">
        <x14:dataValidation type="list" allowBlank="1" showInputMessage="1" showErrorMessage="1" xr:uid="{00000000-0002-0000-0400-000000000000}">
          <x14:formula1>
            <xm:f>Hoja3!$A$39:$A$40</xm:f>
          </x14:formula1>
          <xm:sqref>I51 I75 I43 G37:H43 I15 I11 G61:H67 G45:H51 G17:H18 I59 I67 G29:H33 G53:H59 G69:H75 G21:H25 G9:H11 G13:H15</xm:sqref>
        </x14:dataValidation>
        <x14:dataValidation type="list" allowBlank="1" showInputMessage="1" showErrorMessage="1" xr:uid="{00000000-0002-0000-0400-000001000000}">
          <x14:formula1>
            <xm:f>Hoja3!$A$43:$A$50</xm:f>
          </x14:formula1>
          <xm:sqref>M50:M51 M58:M59 M42:M43 M66:M67 M74:M75</xm:sqref>
        </x14:dataValidation>
        <x14:dataValidation type="list" allowBlank="1" showInputMessage="1" showErrorMessage="1" xr:uid="{00000000-0002-0000-0400-000002000000}">
          <x14:formula1>
            <xm:f>Hoja3!$A$43:$A$51</xm:f>
          </x14:formula1>
          <xm:sqref>M53:M57 M61:M65 M21:M25 M29:M33 M69:M73 M37:M41 M45:M49</xm:sqref>
        </x14:dataValidation>
        <x14:dataValidation type="list" allowBlank="1" showInputMessage="1" showErrorMessage="1" xr:uid="{00000000-0002-0000-0400-000003000000}">
          <x14:formula1>
            <xm:f>Hoja1!$G$3:$G$4</xm:f>
          </x14:formula1>
          <xm:sqref>I9:I10 I13:I14 I17:I18 I21:I26 I29:I34 I37:I42 I45:I50 I53:I58 I61:I66 I69:I74</xm:sqref>
        </x14:dataValidation>
        <x14:dataValidation type="list" allowBlank="1" showInputMessage="1" showErrorMessage="1" xr:uid="{00000000-0002-0000-0400-000004000000}">
          <x14:formula1>
            <xm:f>Hoja1!$G$28:$G$30</xm:f>
          </x14:formula1>
          <xm:sqref>X1:X7 U8:U1048576</xm:sqref>
        </x14:dataValidation>
        <x14:dataValidation type="list" allowBlank="1" showInputMessage="1" showErrorMessage="1" xr:uid="{00000000-0002-0000-0400-000005000000}">
          <x14:formula1>
            <xm:f>Hoja1!$B$20:$B$22</xm:f>
          </x14:formula1>
          <xm:sqref>Y8:Y1048576</xm:sqref>
        </x14:dataValidation>
        <x14:dataValidation type="list" allowBlank="1" showInputMessage="1" showErrorMessage="1" xr:uid="{00000000-0002-0000-0400-000006000000}">
          <x14:formula1>
            <xm:f>Hoja1!$B$25:$B$26</xm:f>
          </x14:formula1>
          <xm:sqref>K8:K1048576</xm:sqref>
        </x14:dataValidation>
        <x14:dataValidation type="list" allowBlank="1" showInputMessage="1" showErrorMessage="1" xr:uid="{00000000-0002-0000-0400-000007000000}">
          <x14:formula1>
            <xm:f>Hoja1!$B$13:$B$15</xm:f>
          </x14:formula1>
          <xm:sqref>O9:O1048576</xm:sqref>
        </x14:dataValidation>
        <x14:dataValidation type="list" allowBlank="1" showInputMessage="1" showErrorMessage="1" xr:uid="{00000000-0002-0000-0400-000008000000}">
          <x14:formula1>
            <xm:f>Hoja1!$C$25:$C$26</xm:f>
          </x14:formula1>
          <xm:sqref>Q8:Q1048576</xm:sqref>
        </x14:dataValidation>
        <x14:dataValidation type="list" allowBlank="1" showInputMessage="1" showErrorMessage="1" xr:uid="{00000000-0002-0000-0400-000009000000}">
          <x14:formula1>
            <xm:f>Hoja1!$G$24:$G$25</xm:f>
          </x14:formula1>
          <xm:sqref>S8:S1048576</xm:sqref>
        </x14:dataValidation>
        <x14:dataValidation type="list" allowBlank="1" showInputMessage="1" showErrorMessage="1" xr:uid="{00000000-0002-0000-0400-00000A000000}">
          <x14:formula1>
            <xm:f>Hoja1!$G$11:$G$12</xm:f>
          </x14:formula1>
          <xm:sqref>M9:M10 M13:M14 M17:M18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6"/>
  <dimension ref="A1:AN90"/>
  <sheetViews>
    <sheetView view="pageBreakPreview" zoomScale="60" zoomScaleNormal="80" workbookViewId="0">
      <selection activeCell="AE5" sqref="AE5:AH8"/>
    </sheetView>
  </sheetViews>
  <sheetFormatPr baseColWidth="10" defaultColWidth="6.85546875" defaultRowHeight="27.75" customHeight="1" x14ac:dyDescent="0.25"/>
  <cols>
    <col min="1" max="1" width="6.85546875" style="3"/>
    <col min="6" max="6" width="7.140625" customWidth="1"/>
    <col min="21" max="22" width="7" customWidth="1"/>
    <col min="26" max="26" width="6.42578125" customWidth="1"/>
  </cols>
  <sheetData>
    <row r="1" spans="1:40" s="3" customFormat="1" ht="27.75" customHeight="1" x14ac:dyDescent="0.25">
      <c r="A1" s="35"/>
      <c r="B1" s="575"/>
      <c r="C1" s="576"/>
      <c r="D1" s="576"/>
      <c r="E1" s="576"/>
      <c r="F1" s="576"/>
      <c r="G1" s="577"/>
      <c r="H1" s="580" t="s">
        <v>223</v>
      </c>
      <c r="I1" s="581"/>
      <c r="J1" s="581"/>
      <c r="K1" s="581"/>
      <c r="L1" s="581"/>
      <c r="M1" s="581"/>
      <c r="N1" s="581"/>
      <c r="O1" s="581"/>
      <c r="P1" s="581"/>
      <c r="Q1" s="581"/>
      <c r="R1" s="581"/>
      <c r="S1" s="581"/>
      <c r="T1" s="581"/>
      <c r="U1" s="581"/>
      <c r="V1" s="581"/>
      <c r="W1" s="581"/>
      <c r="X1" s="581"/>
      <c r="Y1" s="581"/>
      <c r="Z1" s="581"/>
      <c r="AA1" s="581"/>
      <c r="AB1" s="581"/>
      <c r="AC1" s="581"/>
      <c r="AD1" s="582"/>
      <c r="AE1" s="380" t="s">
        <v>201</v>
      </c>
      <c r="AF1" s="381"/>
      <c r="AG1" s="381"/>
      <c r="AH1" s="382"/>
      <c r="AI1" s="35"/>
      <c r="AJ1" s="35"/>
      <c r="AK1" s="35"/>
      <c r="AL1" s="35"/>
      <c r="AM1" s="35"/>
      <c r="AN1" s="35"/>
    </row>
    <row r="2" spans="1:40" s="3" customFormat="1" ht="27.75" customHeight="1" x14ac:dyDescent="0.25">
      <c r="A2" s="35"/>
      <c r="B2" s="520"/>
      <c r="C2" s="521"/>
      <c r="D2" s="521"/>
      <c r="E2" s="521"/>
      <c r="F2" s="521"/>
      <c r="G2" s="578"/>
      <c r="H2" s="583"/>
      <c r="I2" s="584"/>
      <c r="J2" s="584"/>
      <c r="K2" s="584"/>
      <c r="L2" s="584"/>
      <c r="M2" s="584"/>
      <c r="N2" s="584"/>
      <c r="O2" s="584"/>
      <c r="P2" s="584"/>
      <c r="Q2" s="584"/>
      <c r="R2" s="584"/>
      <c r="S2" s="584"/>
      <c r="T2" s="584"/>
      <c r="U2" s="584"/>
      <c r="V2" s="584"/>
      <c r="W2" s="584"/>
      <c r="X2" s="584"/>
      <c r="Y2" s="584"/>
      <c r="Z2" s="584"/>
      <c r="AA2" s="584"/>
      <c r="AB2" s="584"/>
      <c r="AC2" s="584"/>
      <c r="AD2" s="585"/>
      <c r="AE2" s="383"/>
      <c r="AF2" s="574"/>
      <c r="AG2" s="574"/>
      <c r="AH2" s="385"/>
      <c r="AI2" s="35"/>
      <c r="AJ2" s="35"/>
      <c r="AK2" s="35"/>
      <c r="AL2" s="35"/>
      <c r="AM2" s="35"/>
      <c r="AN2" s="35"/>
    </row>
    <row r="3" spans="1:40" s="3" customFormat="1" ht="27.75" customHeight="1" x14ac:dyDescent="0.25">
      <c r="A3" s="35"/>
      <c r="B3" s="520"/>
      <c r="C3" s="521"/>
      <c r="D3" s="521"/>
      <c r="E3" s="521"/>
      <c r="F3" s="521"/>
      <c r="G3" s="578"/>
      <c r="H3" s="583"/>
      <c r="I3" s="584"/>
      <c r="J3" s="584"/>
      <c r="K3" s="584"/>
      <c r="L3" s="584"/>
      <c r="M3" s="584"/>
      <c r="N3" s="584"/>
      <c r="O3" s="584"/>
      <c r="P3" s="584"/>
      <c r="Q3" s="584"/>
      <c r="R3" s="584"/>
      <c r="S3" s="584"/>
      <c r="T3" s="584"/>
      <c r="U3" s="584"/>
      <c r="V3" s="584"/>
      <c r="W3" s="584"/>
      <c r="X3" s="584"/>
      <c r="Y3" s="584"/>
      <c r="Z3" s="584"/>
      <c r="AA3" s="584"/>
      <c r="AB3" s="584"/>
      <c r="AC3" s="584"/>
      <c r="AD3" s="585"/>
      <c r="AE3" s="383"/>
      <c r="AF3" s="574"/>
      <c r="AG3" s="574"/>
      <c r="AH3" s="385"/>
      <c r="AI3" s="35"/>
      <c r="AJ3" s="35"/>
      <c r="AK3" s="35"/>
      <c r="AL3" s="35"/>
      <c r="AM3" s="35"/>
      <c r="AN3" s="35"/>
    </row>
    <row r="4" spans="1:40" s="3" customFormat="1" ht="27.75" customHeight="1" x14ac:dyDescent="0.25">
      <c r="A4" s="35"/>
      <c r="B4" s="520"/>
      <c r="C4" s="521"/>
      <c r="D4" s="521"/>
      <c r="E4" s="521"/>
      <c r="F4" s="521"/>
      <c r="G4" s="578"/>
      <c r="H4" s="583"/>
      <c r="I4" s="584"/>
      <c r="J4" s="584"/>
      <c r="K4" s="584"/>
      <c r="L4" s="584"/>
      <c r="M4" s="584"/>
      <c r="N4" s="584"/>
      <c r="O4" s="584"/>
      <c r="P4" s="584"/>
      <c r="Q4" s="584"/>
      <c r="R4" s="584"/>
      <c r="S4" s="584"/>
      <c r="T4" s="584"/>
      <c r="U4" s="584"/>
      <c r="V4" s="584"/>
      <c r="W4" s="584"/>
      <c r="X4" s="584"/>
      <c r="Y4" s="584"/>
      <c r="Z4" s="584"/>
      <c r="AA4" s="584"/>
      <c r="AB4" s="584"/>
      <c r="AC4" s="584"/>
      <c r="AD4" s="585"/>
      <c r="AE4" s="386"/>
      <c r="AF4" s="387"/>
      <c r="AG4" s="387"/>
      <c r="AH4" s="388"/>
      <c r="AI4" s="35"/>
      <c r="AJ4" s="35"/>
      <c r="AK4" s="35"/>
      <c r="AL4" s="35"/>
      <c r="AM4" s="35"/>
      <c r="AN4" s="35"/>
    </row>
    <row r="5" spans="1:40" s="3" customFormat="1" ht="27.75" customHeight="1" x14ac:dyDescent="0.25">
      <c r="A5" s="35"/>
      <c r="B5" s="520"/>
      <c r="C5" s="521"/>
      <c r="D5" s="521"/>
      <c r="E5" s="521"/>
      <c r="F5" s="521"/>
      <c r="G5" s="578"/>
      <c r="H5" s="583"/>
      <c r="I5" s="584"/>
      <c r="J5" s="584"/>
      <c r="K5" s="584"/>
      <c r="L5" s="584"/>
      <c r="M5" s="584"/>
      <c r="N5" s="584"/>
      <c r="O5" s="584"/>
      <c r="P5" s="584"/>
      <c r="Q5" s="584"/>
      <c r="R5" s="584"/>
      <c r="S5" s="584"/>
      <c r="T5" s="584"/>
      <c r="U5" s="584"/>
      <c r="V5" s="584"/>
      <c r="W5" s="584"/>
      <c r="X5" s="584"/>
      <c r="Y5" s="584"/>
      <c r="Z5" s="584"/>
      <c r="AA5" s="584"/>
      <c r="AB5" s="584"/>
      <c r="AC5" s="584"/>
      <c r="AD5" s="585"/>
      <c r="AE5" s="389" t="s">
        <v>380</v>
      </c>
      <c r="AF5" s="569"/>
      <c r="AG5" s="569"/>
      <c r="AH5" s="390"/>
      <c r="AI5" s="35"/>
      <c r="AJ5" s="35"/>
      <c r="AK5" s="35"/>
      <c r="AL5" s="35"/>
      <c r="AM5" s="35"/>
      <c r="AN5" s="35"/>
    </row>
    <row r="6" spans="1:40" s="3" customFormat="1" ht="27.75" customHeight="1" x14ac:dyDescent="0.25">
      <c r="A6" s="35"/>
      <c r="B6" s="520"/>
      <c r="C6" s="521"/>
      <c r="D6" s="521"/>
      <c r="E6" s="521"/>
      <c r="F6" s="521"/>
      <c r="G6" s="578"/>
      <c r="H6" s="583"/>
      <c r="I6" s="584"/>
      <c r="J6" s="584"/>
      <c r="K6" s="584"/>
      <c r="L6" s="584"/>
      <c r="M6" s="584"/>
      <c r="N6" s="584"/>
      <c r="O6" s="584"/>
      <c r="P6" s="584"/>
      <c r="Q6" s="584"/>
      <c r="R6" s="584"/>
      <c r="S6" s="584"/>
      <c r="T6" s="584"/>
      <c r="U6" s="584"/>
      <c r="V6" s="584"/>
      <c r="W6" s="584"/>
      <c r="X6" s="584"/>
      <c r="Y6" s="584"/>
      <c r="Z6" s="584"/>
      <c r="AA6" s="584"/>
      <c r="AB6" s="584"/>
      <c r="AC6" s="584"/>
      <c r="AD6" s="585"/>
      <c r="AE6" s="570"/>
      <c r="AF6" s="571"/>
      <c r="AG6" s="571"/>
      <c r="AH6" s="572"/>
      <c r="AI6" s="35"/>
      <c r="AJ6" s="35"/>
      <c r="AK6" s="35"/>
      <c r="AL6" s="35"/>
      <c r="AM6" s="35"/>
      <c r="AN6" s="35"/>
    </row>
    <row r="7" spans="1:40" s="3" customFormat="1" ht="27.75" customHeight="1" x14ac:dyDescent="0.25">
      <c r="A7" s="35"/>
      <c r="B7" s="520"/>
      <c r="C7" s="521"/>
      <c r="D7" s="521"/>
      <c r="E7" s="521"/>
      <c r="F7" s="521"/>
      <c r="G7" s="578"/>
      <c r="H7" s="583"/>
      <c r="I7" s="584"/>
      <c r="J7" s="584"/>
      <c r="K7" s="584"/>
      <c r="L7" s="584"/>
      <c r="M7" s="584"/>
      <c r="N7" s="584"/>
      <c r="O7" s="584"/>
      <c r="P7" s="584"/>
      <c r="Q7" s="584"/>
      <c r="R7" s="584"/>
      <c r="S7" s="584"/>
      <c r="T7" s="584"/>
      <c r="U7" s="584"/>
      <c r="V7" s="584"/>
      <c r="W7" s="584"/>
      <c r="X7" s="584"/>
      <c r="Y7" s="584"/>
      <c r="Z7" s="584"/>
      <c r="AA7" s="584"/>
      <c r="AB7" s="584"/>
      <c r="AC7" s="584"/>
      <c r="AD7" s="585"/>
      <c r="AE7" s="570"/>
      <c r="AF7" s="571"/>
      <c r="AG7" s="571"/>
      <c r="AH7" s="572"/>
      <c r="AI7" s="35"/>
      <c r="AJ7" s="35"/>
      <c r="AK7" s="35"/>
      <c r="AL7" s="35"/>
      <c r="AM7" s="35"/>
      <c r="AN7" s="35"/>
    </row>
    <row r="8" spans="1:40" s="3" customFormat="1" ht="27.75" customHeight="1" x14ac:dyDescent="0.25">
      <c r="A8" s="35"/>
      <c r="B8" s="522"/>
      <c r="C8" s="523"/>
      <c r="D8" s="523"/>
      <c r="E8" s="523"/>
      <c r="F8" s="523"/>
      <c r="G8" s="579"/>
      <c r="H8" s="586"/>
      <c r="I8" s="587"/>
      <c r="J8" s="587"/>
      <c r="K8" s="587"/>
      <c r="L8" s="587"/>
      <c r="M8" s="587"/>
      <c r="N8" s="587"/>
      <c r="O8" s="587"/>
      <c r="P8" s="587"/>
      <c r="Q8" s="587"/>
      <c r="R8" s="587"/>
      <c r="S8" s="587"/>
      <c r="T8" s="587"/>
      <c r="U8" s="587"/>
      <c r="V8" s="587"/>
      <c r="W8" s="587"/>
      <c r="X8" s="587"/>
      <c r="Y8" s="587"/>
      <c r="Z8" s="587"/>
      <c r="AA8" s="587"/>
      <c r="AB8" s="587"/>
      <c r="AC8" s="587"/>
      <c r="AD8" s="588"/>
      <c r="AE8" s="391"/>
      <c r="AF8" s="573"/>
      <c r="AG8" s="573"/>
      <c r="AH8" s="392"/>
      <c r="AI8" s="35"/>
      <c r="AJ8" s="35"/>
      <c r="AK8" s="35"/>
      <c r="AL8" s="35"/>
      <c r="AM8" s="35"/>
      <c r="AN8" s="35"/>
    </row>
    <row r="9" spans="1:40" s="3" customFormat="1" ht="27.75" customHeight="1" thickBot="1" x14ac:dyDescent="0.3">
      <c r="A9" s="35"/>
      <c r="B9" s="35"/>
      <c r="C9" s="35"/>
      <c r="D9" s="35"/>
      <c r="E9" s="35"/>
      <c r="F9" s="35"/>
      <c r="G9" s="35"/>
      <c r="H9" s="35"/>
      <c r="I9" s="35"/>
      <c r="J9" s="35"/>
      <c r="K9" s="35"/>
      <c r="L9" s="35"/>
      <c r="M9" s="35"/>
      <c r="N9" s="35"/>
      <c r="O9" s="35"/>
      <c r="P9" s="35"/>
      <c r="Q9" s="35"/>
      <c r="R9" s="35"/>
      <c r="S9" s="35"/>
      <c r="T9" s="35"/>
      <c r="U9" s="35"/>
      <c r="V9" s="35"/>
      <c r="W9" s="35"/>
      <c r="X9" s="35"/>
      <c r="Y9" s="35"/>
      <c r="Z9" s="35"/>
      <c r="AA9" s="35"/>
      <c r="AB9" s="35"/>
      <c r="AC9" s="35"/>
      <c r="AD9" s="35"/>
      <c r="AE9" s="35"/>
      <c r="AF9" s="35"/>
      <c r="AG9" s="35"/>
      <c r="AH9" s="35"/>
      <c r="AI9" s="35"/>
      <c r="AJ9" s="35"/>
      <c r="AK9" s="35"/>
      <c r="AL9" s="35"/>
      <c r="AM9" s="35"/>
      <c r="AN9" s="35"/>
    </row>
    <row r="10" spans="1:40" s="3" customFormat="1" ht="14.25" customHeight="1" x14ac:dyDescent="0.25">
      <c r="A10" s="35"/>
      <c r="B10" s="55"/>
      <c r="C10" s="56"/>
      <c r="D10" s="56"/>
      <c r="E10" s="56"/>
      <c r="F10" s="56"/>
      <c r="G10" s="56"/>
      <c r="H10" s="56"/>
      <c r="I10" s="56"/>
      <c r="J10" s="56"/>
      <c r="K10" s="56"/>
      <c r="L10" s="56"/>
      <c r="M10" s="56"/>
      <c r="N10" s="56"/>
      <c r="O10" s="56"/>
      <c r="P10" s="56"/>
      <c r="Q10" s="56"/>
      <c r="R10" s="56"/>
      <c r="S10" s="56"/>
      <c r="T10" s="56"/>
      <c r="U10" s="56"/>
      <c r="V10" s="56"/>
      <c r="W10" s="56"/>
      <c r="X10" s="56"/>
      <c r="Y10" s="56"/>
      <c r="Z10" s="56"/>
      <c r="AA10" s="56"/>
      <c r="AB10" s="56"/>
      <c r="AC10" s="56"/>
      <c r="AD10" s="56"/>
      <c r="AE10" s="56"/>
      <c r="AF10" s="56"/>
      <c r="AG10" s="56"/>
      <c r="AH10" s="57"/>
      <c r="AI10" s="35"/>
      <c r="AJ10" s="35"/>
      <c r="AK10" s="35"/>
      <c r="AL10" s="35"/>
      <c r="AM10" s="35"/>
      <c r="AN10" s="35"/>
    </row>
    <row r="11" spans="1:40" s="3" customFormat="1" ht="27.75" customHeight="1" x14ac:dyDescent="0.55000000000000004">
      <c r="A11" s="35"/>
      <c r="B11" s="540" t="s">
        <v>149</v>
      </c>
      <c r="C11" s="541"/>
      <c r="D11" s="541"/>
      <c r="E11" s="541"/>
      <c r="F11" s="541"/>
      <c r="G11" s="541"/>
      <c r="H11" s="541"/>
      <c r="I11" s="541"/>
      <c r="J11" s="541"/>
      <c r="K11" s="541"/>
      <c r="L11" s="541"/>
      <c r="M11" s="541"/>
      <c r="N11" s="541"/>
      <c r="O11" s="541"/>
      <c r="P11" s="541"/>
      <c r="Q11" s="541"/>
      <c r="R11" s="541"/>
      <c r="S11" s="541"/>
      <c r="T11" s="541"/>
      <c r="U11" s="541"/>
      <c r="V11" s="541"/>
      <c r="W11" s="541"/>
      <c r="X11" s="541"/>
      <c r="Y11" s="541"/>
      <c r="Z11" s="541"/>
      <c r="AA11" s="541"/>
      <c r="AB11" s="541"/>
      <c r="AC11" s="541"/>
      <c r="AD11" s="541"/>
      <c r="AE11" s="541"/>
      <c r="AF11" s="541"/>
      <c r="AG11" s="541"/>
      <c r="AH11" s="542"/>
      <c r="AI11" s="35"/>
      <c r="AJ11" s="35"/>
      <c r="AK11" s="35"/>
      <c r="AL11" s="35"/>
      <c r="AM11" s="35"/>
      <c r="AN11" s="35"/>
    </row>
    <row r="12" spans="1:40" s="3" customFormat="1" ht="45" customHeight="1" x14ac:dyDescent="0.25">
      <c r="A12" s="35"/>
      <c r="B12" s="537" t="s">
        <v>169</v>
      </c>
      <c r="C12" s="538"/>
      <c r="D12" s="538"/>
      <c r="E12" s="538"/>
      <c r="F12" s="538"/>
      <c r="G12" s="538"/>
      <c r="H12" s="538"/>
      <c r="I12" s="538"/>
      <c r="J12" s="538"/>
      <c r="K12" s="538"/>
      <c r="L12" s="538"/>
      <c r="M12" s="538"/>
      <c r="N12" s="538"/>
      <c r="O12" s="538"/>
      <c r="P12" s="538"/>
      <c r="Q12" s="538"/>
      <c r="R12" s="538"/>
      <c r="S12" s="538"/>
      <c r="T12" s="538"/>
      <c r="U12" s="538"/>
      <c r="V12" s="538"/>
      <c r="W12" s="538"/>
      <c r="X12" s="538"/>
      <c r="Y12" s="538"/>
      <c r="Z12" s="538"/>
      <c r="AA12" s="538"/>
      <c r="AB12" s="538"/>
      <c r="AC12" s="538"/>
      <c r="AD12" s="538"/>
      <c r="AE12" s="538"/>
      <c r="AF12" s="538"/>
      <c r="AG12" s="538"/>
      <c r="AH12" s="539"/>
      <c r="AI12" s="35"/>
      <c r="AJ12" s="35"/>
      <c r="AK12" s="35"/>
      <c r="AL12" s="35"/>
      <c r="AM12" s="35"/>
      <c r="AN12" s="35"/>
    </row>
    <row r="13" spans="1:40" s="3" customFormat="1" ht="27.75" customHeight="1" x14ac:dyDescent="0.25">
      <c r="A13" s="35"/>
      <c r="B13" s="37"/>
      <c r="C13" s="36"/>
      <c r="D13" s="36"/>
      <c r="E13" s="36"/>
      <c r="F13" s="36"/>
      <c r="G13" s="36"/>
      <c r="H13" s="36"/>
      <c r="I13" s="36"/>
      <c r="J13" s="36"/>
      <c r="K13" s="36"/>
      <c r="L13" s="36"/>
      <c r="M13" s="36"/>
      <c r="N13" s="36"/>
      <c r="O13" s="36"/>
      <c r="P13" s="36"/>
      <c r="Q13" s="36"/>
      <c r="R13" s="36"/>
      <c r="S13" s="36"/>
      <c r="T13" s="36"/>
      <c r="U13" s="36"/>
      <c r="V13" s="36"/>
      <c r="W13" s="36"/>
      <c r="X13" s="36"/>
      <c r="Y13" s="36"/>
      <c r="Z13" s="36"/>
      <c r="AA13" s="36"/>
      <c r="AB13" s="36"/>
      <c r="AC13" s="36"/>
      <c r="AD13" s="36"/>
      <c r="AE13" s="36"/>
      <c r="AF13" s="36"/>
      <c r="AG13" s="36"/>
      <c r="AH13" s="38"/>
      <c r="AI13" s="35"/>
      <c r="AJ13" s="35"/>
      <c r="AK13" s="35"/>
      <c r="AL13" s="35"/>
      <c r="AM13" s="35"/>
      <c r="AN13" s="35"/>
    </row>
    <row r="14" spans="1:40" s="3" customFormat="1" ht="27.75" customHeight="1" x14ac:dyDescent="0.25">
      <c r="A14" s="35"/>
      <c r="B14" s="37"/>
      <c r="C14" s="36"/>
      <c r="D14" s="36"/>
      <c r="E14" s="36"/>
      <c r="F14" s="568" t="s">
        <v>1</v>
      </c>
      <c r="G14" s="568"/>
      <c r="H14" s="568"/>
      <c r="I14" s="568"/>
      <c r="J14" s="568"/>
      <c r="K14" s="568"/>
      <c r="L14" s="568"/>
      <c r="M14" s="568"/>
      <c r="N14" s="568"/>
      <c r="O14" s="568"/>
      <c r="P14" s="568"/>
      <c r="Q14" s="568"/>
      <c r="R14" s="568"/>
      <c r="S14" s="568"/>
      <c r="T14" s="568"/>
      <c r="U14" s="568"/>
      <c r="V14" s="568"/>
      <c r="W14" s="568"/>
      <c r="X14" s="568"/>
      <c r="Y14" s="568"/>
      <c r="Z14" s="568"/>
      <c r="AA14" s="568"/>
      <c r="AB14" s="568"/>
      <c r="AC14" s="568"/>
      <c r="AD14" s="568"/>
      <c r="AE14" s="36"/>
      <c r="AF14" s="36"/>
      <c r="AG14" s="36"/>
      <c r="AH14" s="38"/>
      <c r="AI14" s="35"/>
      <c r="AJ14" s="35"/>
      <c r="AK14" s="35"/>
      <c r="AL14" s="35"/>
      <c r="AM14" s="35"/>
      <c r="AN14" s="35"/>
    </row>
    <row r="15" spans="1:40" ht="27.75" customHeight="1" x14ac:dyDescent="0.25">
      <c r="A15" s="35"/>
      <c r="B15" s="37"/>
      <c r="C15" s="36"/>
      <c r="D15" s="36"/>
      <c r="E15" s="36"/>
      <c r="F15" s="36"/>
      <c r="G15" s="36"/>
      <c r="H15" s="36"/>
      <c r="I15" s="36"/>
      <c r="J15" s="36"/>
      <c r="K15" s="36"/>
      <c r="L15" s="36"/>
      <c r="M15" s="36"/>
      <c r="N15" s="36"/>
      <c r="O15" s="36"/>
      <c r="P15" s="36"/>
      <c r="Q15" s="36"/>
      <c r="R15" s="36"/>
      <c r="S15" s="36"/>
      <c r="T15" s="36"/>
      <c r="U15" s="36"/>
      <c r="V15" s="36"/>
      <c r="W15" s="36"/>
      <c r="X15" s="36"/>
      <c r="Y15" s="36"/>
      <c r="Z15" s="36"/>
      <c r="AA15" s="36"/>
      <c r="AB15" s="36"/>
      <c r="AC15" s="36"/>
      <c r="AD15" s="36"/>
      <c r="AE15" s="36"/>
      <c r="AF15" s="36"/>
      <c r="AG15" s="36"/>
      <c r="AH15" s="38"/>
      <c r="AI15" s="35"/>
      <c r="AJ15" s="35"/>
      <c r="AK15" s="35"/>
      <c r="AL15" s="35"/>
      <c r="AM15" s="35"/>
      <c r="AN15" s="35"/>
    </row>
    <row r="16" spans="1:40" ht="27.75" customHeight="1" thickBot="1" x14ac:dyDescent="0.3">
      <c r="A16" s="35"/>
      <c r="B16" s="37"/>
      <c r="C16" s="36"/>
      <c r="D16" s="36"/>
      <c r="E16" s="36"/>
      <c r="F16" s="547" t="s">
        <v>159</v>
      </c>
      <c r="G16" s="547"/>
      <c r="H16" s="547"/>
      <c r="I16" s="547"/>
      <c r="J16" s="547"/>
      <c r="K16" s="547" t="s">
        <v>160</v>
      </c>
      <c r="L16" s="547"/>
      <c r="M16" s="547"/>
      <c r="N16" s="547"/>
      <c r="O16" s="547"/>
      <c r="P16" s="547" t="s">
        <v>161</v>
      </c>
      <c r="Q16" s="547"/>
      <c r="R16" s="547"/>
      <c r="S16" s="547"/>
      <c r="T16" s="547"/>
      <c r="U16" s="547" t="s">
        <v>162</v>
      </c>
      <c r="V16" s="547"/>
      <c r="W16" s="547"/>
      <c r="X16" s="547"/>
      <c r="Y16" s="547"/>
      <c r="Z16" s="547" t="s">
        <v>163</v>
      </c>
      <c r="AA16" s="547"/>
      <c r="AB16" s="547"/>
      <c r="AC16" s="547"/>
      <c r="AD16" s="547"/>
      <c r="AE16" s="36"/>
      <c r="AF16" s="36"/>
      <c r="AG16" s="36"/>
      <c r="AH16" s="38"/>
      <c r="AI16" s="35"/>
      <c r="AJ16" s="35"/>
      <c r="AK16" s="35"/>
      <c r="AL16" s="35"/>
      <c r="AM16" s="35"/>
      <c r="AN16" s="35"/>
    </row>
    <row r="17" spans="1:40" ht="27.75" customHeight="1" x14ac:dyDescent="0.25">
      <c r="A17" s="35"/>
      <c r="B17" s="567" t="s">
        <v>27</v>
      </c>
      <c r="C17" s="51"/>
      <c r="D17" s="36"/>
      <c r="E17" s="36"/>
      <c r="F17" s="119" t="str">
        <f>IF(AND('2.Identificacion_Riesgos'!$J$10=1,'2.Identificacion_Riesgos'!$L$10=1),'2.Identificacion_Riesgos'!A10,"")</f>
        <v/>
      </c>
      <c r="G17" s="120" t="str">
        <f>IF(AND('2.Identificacion_Riesgos'!$J$12=1,'2.Identificacion_Riesgos'!$L$12=1),'2.Identificacion_Riesgos'!$A$12,"")</f>
        <v/>
      </c>
      <c r="H17" s="120" t="str">
        <f>IF(AND('2.Identificacion_Riesgos'!$J$14=1,'2.Identificacion_Riesgos'!$L$14=1),'2.Identificacion_Riesgos'!$A$14,"")</f>
        <v/>
      </c>
      <c r="I17" s="120" t="str">
        <f>IF(AND('2.Identificacion_Riesgos'!$J$16=1,'2.Identificacion_Riesgos'!$L$16=1),'2.Identificacion_Riesgos'!$A$16,"")</f>
        <v/>
      </c>
      <c r="J17" s="121" t="str">
        <f>IF(AND('2.Identificacion_Riesgos'!$J$21=1,'2.Identificacion_Riesgos'!$L$21=1),'2.Identificacion_Riesgos'!$A$21,"")</f>
        <v/>
      </c>
      <c r="K17" s="119" t="str">
        <f>IF(AND('2.Identificacion_Riesgos'!$J$10=1,'2.Identificacion_Riesgos'!$L$10=2),'2.Identificacion_Riesgos'!$A$10,"")</f>
        <v/>
      </c>
      <c r="L17" s="120" t="str">
        <f>IF(AND('2.Identificacion_Riesgos'!$J$12=1,'2.Identificacion_Riesgos'!$L$12=2),'2.Identificacion_Riesgos'!$A$12,"")</f>
        <v>R2</v>
      </c>
      <c r="M17" s="120" t="str">
        <f>IF(AND('2.Identificacion_Riesgos'!$J$14=1,'2.Identificacion_Riesgos'!$L$14=2),'2.Identificacion_Riesgos'!$A$14,"")</f>
        <v/>
      </c>
      <c r="N17" s="120" t="str">
        <f>IF(AND('2.Identificacion_Riesgos'!$J$16=1,'2.Identificacion_Riesgos'!$L$16=2),'2.Identificacion_Riesgos'!$A$16,"")</f>
        <v/>
      </c>
      <c r="O17" s="121" t="str">
        <f>IF(AND('2.Identificacion_Riesgos'!$J$21=1,'2.Identificacion_Riesgos'!$L$21=2),'2.Identificacion_Riesgos'!$A$21,"")</f>
        <v/>
      </c>
      <c r="P17" s="124" t="str">
        <f>IF(AND('2.Identificacion_Riesgos'!$J$10=1,'2.Identificacion_Riesgos'!$L$10=3),'2.Identificacion_Riesgos'!$A$10,"")</f>
        <v/>
      </c>
      <c r="Q17" s="125" t="str">
        <f>IF(AND('2.Identificacion_Riesgos'!$J$12=1,'2.Identificacion_Riesgos'!$L$12=3),'2.Identificacion_Riesgos'!$A$12,"")</f>
        <v/>
      </c>
      <c r="R17" s="125" t="str">
        <f>IF(AND('2.Identificacion_Riesgos'!$J$14=1,'2.Identificacion_Riesgos'!$L$14=3),'2.Identificacion_Riesgos'!$A$14,"")</f>
        <v/>
      </c>
      <c r="S17" s="125" t="str">
        <f>IF(AND('2.Identificacion_Riesgos'!$J$16=1,'2.Identificacion_Riesgos'!$L$16=3),'2.Identificacion_Riesgos'!$A$16,"")</f>
        <v/>
      </c>
      <c r="T17" s="126" t="str">
        <f>IF(AND('2.Identificacion_Riesgos'!$J$21=1,'2.Identificacion_Riesgos'!$L$21=3),'2.Identificacion_Riesgos'!$A$21,"")</f>
        <v/>
      </c>
      <c r="U17" s="114" t="str">
        <f>IF(AND('2.Identificacion_Riesgos'!$J$10=1,'2.Identificacion_Riesgos'!$L$10=4),'2.Identificacion_Riesgos'!$A$10,"")</f>
        <v/>
      </c>
      <c r="V17" s="115" t="str">
        <f>IF(AND('2.Identificacion_Riesgos'!$J$12=1,'2.Identificacion_Riesgos'!$L$12=4),'2.Identificacion_Riesgos'!$A$12,"")</f>
        <v/>
      </c>
      <c r="W17" s="115" t="str">
        <f>IF(AND('2.Identificacion_Riesgos'!$J$14=1,'2.Identificacion_Riesgos'!$L$14=4),'2.Identificacion_Riesgos'!$A$14,"")</f>
        <v/>
      </c>
      <c r="X17" s="115" t="str">
        <f>IF(AND('2.Identificacion_Riesgos'!$J$16=1,'2.Identificacion_Riesgos'!$L$16=4),'2.Identificacion_Riesgos'!$A$16,"")</f>
        <v/>
      </c>
      <c r="Y17" s="116" t="str">
        <f>IF(AND('2.Identificacion_Riesgos'!$J$21=1,'2.Identificacion_Riesgos'!$L$46=4),'2.Identificacion_Riesgos'!$A$21,"")</f>
        <v/>
      </c>
      <c r="Z17" s="114" t="str">
        <f>IF(AND('2.Identificacion_Riesgos'!$J$10=1,'2.Identificacion_Riesgos'!$L$10=5),'2.Identificacion_Riesgos'!$A$10,"")</f>
        <v/>
      </c>
      <c r="AA17" s="115" t="str">
        <f>IF(AND('2.Identificacion_Riesgos'!$J$12=1,'2.Identificacion_Riesgos'!$L$12=5),'2.Identificacion_Riesgos'!$A$12,"")</f>
        <v/>
      </c>
      <c r="AB17" s="115" t="str">
        <f>IF(AND('2.Identificacion_Riesgos'!$J$14=1,'2.Identificacion_Riesgos'!$L$14=5),'2.Identificacion_Riesgos'!$A$14,"")</f>
        <v/>
      </c>
      <c r="AC17" s="115" t="str">
        <f>IF(AND('2.Identificacion_Riesgos'!$J$16=1,'2.Identificacion_Riesgos'!$L$16=5),'2.Identificacion_Riesgos'!$A$16,"")</f>
        <v/>
      </c>
      <c r="AD17" s="116" t="str">
        <f>IF(AND('2.Identificacion_Riesgos'!$J$21=1,'2.Identificacion_Riesgos'!$L$21=5),'2.Identificacion_Riesgos'!$A$21,"")</f>
        <v/>
      </c>
      <c r="AE17" s="36"/>
      <c r="AF17" s="36"/>
      <c r="AG17" s="36"/>
      <c r="AH17" s="38"/>
      <c r="AI17" s="35"/>
      <c r="AJ17" s="35"/>
      <c r="AK17" s="35"/>
      <c r="AL17" s="35"/>
      <c r="AM17" s="35"/>
      <c r="AN17" s="35"/>
    </row>
    <row r="18" spans="1:40" ht="27.75" customHeight="1" x14ac:dyDescent="0.25">
      <c r="A18" s="35"/>
      <c r="B18" s="567"/>
      <c r="C18" s="547" t="s">
        <v>164</v>
      </c>
      <c r="D18" s="547"/>
      <c r="E18" s="547"/>
      <c r="F18" s="122" t="str">
        <f>IF(AND('2.Identificacion_Riesgos'!$J$26=1,'2.Identificacion_Riesgos'!$L$26=1),'2.Identificacion_Riesgos'!$A$26,"")</f>
        <v/>
      </c>
      <c r="G18" s="42" t="str">
        <f>IF(AND('2.Identificacion_Riesgos'!$J$31=1,'2.Identificacion_Riesgos'!$L$31=1),'2.Identificacion_Riesgos'!$A$31,"")</f>
        <v/>
      </c>
      <c r="H18" s="43" t="str">
        <f>IF(AND('2.Identificacion_Riesgos'!$J$36=1,'2.Identificacion_Riesgos'!$L$36=1),'2.Identificacion_Riesgos'!$A$36,"")</f>
        <v/>
      </c>
      <c r="I18" s="42" t="str">
        <f>IF(AND('2.Identificacion_Riesgos'!$J$41=1,'2.Identificacion_Riesgos'!$L$41=1),'2.Identificacion_Riesgos'!$A$41,"")</f>
        <v/>
      </c>
      <c r="J18" s="123" t="str">
        <f>IF(AND('2.Identificacion_Riesgos'!$J$46=1,'2.Identificacion_Riesgos'!$L$46=1),'2.Identificacion_Riesgos'!$A$46,"")</f>
        <v/>
      </c>
      <c r="K18" s="122" t="str">
        <f>IF(AND('2.Identificacion_Riesgos'!$J$26=1,'2.Identificacion_Riesgos'!$L$26=2),'2.Identificacion_Riesgos'!$A$26,"")</f>
        <v/>
      </c>
      <c r="L18" s="42" t="str">
        <f>IF(AND('2.Identificacion_Riesgos'!$J$31=1,'2.Identificacion_Riesgos'!$L$31=2),'2.Identificacion_Riesgos'!$A$31,"")</f>
        <v/>
      </c>
      <c r="M18" s="43" t="str">
        <f>IF(AND('2.Identificacion_Riesgos'!$J$36=1,'2.Identificacion_Riesgos'!$L$36=2),'2.Identificacion_Riesgos'!$A$36,"")</f>
        <v/>
      </c>
      <c r="N18" s="42" t="str">
        <f>IF(AND('2.Identificacion_Riesgos'!$J$41=1,'2.Identificacion_Riesgos'!$L$41=2),'2.Identificacion_Riesgos'!$A$41,"")</f>
        <v/>
      </c>
      <c r="O18" s="123" t="str">
        <f>IF(AND('2.Identificacion_Riesgos'!$J$46=1,'2.Identificacion_Riesgos'!$L$46=2),'2.Identificacion_Riesgos'!$A$46,"")</f>
        <v/>
      </c>
      <c r="P18" s="127" t="str">
        <f>IF(AND('2.Identificacion_Riesgos'!$J$26=1,'2.Identificacion_Riesgos'!$L$26=3),'2.Identificacion_Riesgos'!$A$26,"")</f>
        <v/>
      </c>
      <c r="Q18" s="44" t="str">
        <f>IF(AND('2.Identificacion_Riesgos'!$J$31=1,'2.Identificacion_Riesgos'!$L$31=3),'2.Identificacion_Riesgos'!$A$31,"")</f>
        <v/>
      </c>
      <c r="R18" s="45" t="str">
        <f>IF(AND('2.Identificacion_Riesgos'!$J$36=1,'2.Identificacion_Riesgos'!$L$36=3),'2.Identificacion_Riesgos'!$A$36,"")</f>
        <v/>
      </c>
      <c r="S18" s="44" t="str">
        <f>IF(AND('2.Identificacion_Riesgos'!$J$41=1,'2.Identificacion_Riesgos'!$L$41=3),'2.Identificacion_Riesgos'!$A$41,"")</f>
        <v/>
      </c>
      <c r="T18" s="128" t="str">
        <f>IF(AND('2.Identificacion_Riesgos'!$J$46=1,'2.Identificacion_Riesgos'!$L$46=3),'2.Identificacion_Riesgos'!$A$46,"")</f>
        <v/>
      </c>
      <c r="U18" s="117" t="str">
        <f>IF(AND('2.Identificacion_Riesgos'!$J$26=1,'2.Identificacion_Riesgos'!$L$26=4),'2.Identificacion_Riesgos'!$A$26,"")</f>
        <v/>
      </c>
      <c r="V18" s="46" t="str">
        <f>IF(AND('2.Identificacion_Riesgos'!$J$31=1,'2.Identificacion_Riesgos'!$L$31=4),'2.Identificacion_Riesgos'!$A$31,"")</f>
        <v/>
      </c>
      <c r="W18" s="47" t="str">
        <f>IF(AND('2.Identificacion_Riesgos'!$J$36=1,'2.Identificacion_Riesgos'!$L$36=4),'2.Identificacion_Riesgos'!$A$36,"")</f>
        <v/>
      </c>
      <c r="X18" s="46" t="str">
        <f>IF(AND('2.Identificacion_Riesgos'!$J$41=1,'2.Identificacion_Riesgos'!$L$41=4),'2.Identificacion_Riesgos'!$A$41,"")</f>
        <v/>
      </c>
      <c r="Y18" s="118" t="str">
        <f>IF(AND('2.Identificacion_Riesgos'!$J$46=1,'2.Identificacion_Riesgos'!$L$46=4),'2.Identificacion_Riesgos'!$A$46,"")</f>
        <v/>
      </c>
      <c r="Z18" s="117" t="str">
        <f>IF(AND('2.Identificacion_Riesgos'!$J$26=1,'2.Identificacion_Riesgos'!$L$26=5),'2.Identificacion_Riesgos'!$A$26,"")</f>
        <v/>
      </c>
      <c r="AA18" s="46" t="str">
        <f>IF(AND('2.Identificacion_Riesgos'!$J$31=1,'2.Identificacion_Riesgos'!$L$31=5),'2.Identificacion_Riesgos'!$A$31,"")</f>
        <v/>
      </c>
      <c r="AB18" s="47" t="str">
        <f>IF(AND('2.Identificacion_Riesgos'!$J$36=1,'2.Identificacion_Riesgos'!$L$36=5),'2.Identificacion_Riesgos'!$A$36,"")</f>
        <v/>
      </c>
      <c r="AC18" s="46" t="str">
        <f>IF(AND('2.Identificacion_Riesgos'!$J$41=1,'2.Identificacion_Riesgos'!$L$41=5),'2.Identificacion_Riesgos'!$A$41,"")</f>
        <v/>
      </c>
      <c r="AD18" s="118" t="str">
        <f>IF(AND('2.Identificacion_Riesgos'!$J$46=1,'2.Identificacion_Riesgos'!$L$46=5),'2.Identificacion_Riesgos'!$A$46,"")</f>
        <v/>
      </c>
      <c r="AE18" s="36"/>
      <c r="AF18" s="36"/>
      <c r="AG18" s="36"/>
      <c r="AH18" s="38"/>
      <c r="AI18" s="35"/>
      <c r="AJ18" s="35"/>
      <c r="AK18" s="35"/>
      <c r="AL18" s="35"/>
      <c r="AM18" s="35"/>
      <c r="AN18" s="35"/>
    </row>
    <row r="19" spans="1:40" ht="27.75" customHeight="1" thickBot="1" x14ac:dyDescent="0.3">
      <c r="A19" s="35"/>
      <c r="B19" s="567"/>
      <c r="C19" s="52"/>
      <c r="D19" s="52"/>
      <c r="E19" s="52"/>
      <c r="F19" s="564">
        <v>0.04</v>
      </c>
      <c r="G19" s="565"/>
      <c r="H19" s="565"/>
      <c r="I19" s="565"/>
      <c r="J19" s="566"/>
      <c r="K19" s="564">
        <v>0.16</v>
      </c>
      <c r="L19" s="565"/>
      <c r="M19" s="565"/>
      <c r="N19" s="565"/>
      <c r="O19" s="566"/>
      <c r="P19" s="551">
        <v>0.32</v>
      </c>
      <c r="Q19" s="552"/>
      <c r="R19" s="552"/>
      <c r="S19" s="552"/>
      <c r="T19" s="553"/>
      <c r="U19" s="543">
        <v>0.6</v>
      </c>
      <c r="V19" s="544"/>
      <c r="W19" s="544"/>
      <c r="X19" s="544"/>
      <c r="Y19" s="545"/>
      <c r="Z19" s="543">
        <v>0.68</v>
      </c>
      <c r="AA19" s="544"/>
      <c r="AB19" s="544"/>
      <c r="AC19" s="544"/>
      <c r="AD19" s="545"/>
      <c r="AE19" s="36"/>
      <c r="AF19" s="36"/>
      <c r="AG19" s="36"/>
      <c r="AH19" s="38"/>
      <c r="AI19" s="35"/>
      <c r="AJ19" s="35"/>
      <c r="AK19" s="35"/>
      <c r="AL19" s="35"/>
      <c r="AM19" s="35"/>
      <c r="AN19" s="35"/>
    </row>
    <row r="20" spans="1:40" ht="27.75" customHeight="1" x14ac:dyDescent="0.25">
      <c r="A20" s="35"/>
      <c r="B20" s="567"/>
      <c r="C20" s="52"/>
      <c r="D20" s="52"/>
      <c r="E20" s="52"/>
      <c r="F20" s="119" t="str">
        <f>IF(AND('2.Identificacion_Riesgos'!$J$10=2,'2.Identificacion_Riesgos'!$L$10=1),'2.Identificacion_Riesgos'!$A$10,"")</f>
        <v/>
      </c>
      <c r="G20" s="120" t="str">
        <f>IF(AND('2.Identificacion_Riesgos'!$J$12=2,'2.Identificacion_Riesgos'!$L$12=1),'2.Identificacion_Riesgos'!$A$12,"")</f>
        <v/>
      </c>
      <c r="H20" s="120" t="str">
        <f>IF(AND('2.Identificacion_Riesgos'!$J$14=2,'2.Identificacion_Riesgos'!$L$14=1),'2.Identificacion_Riesgos'!$A$14,"")</f>
        <v/>
      </c>
      <c r="I20" s="120" t="str">
        <f>IF(AND('2.Identificacion_Riesgos'!$J$16=2,'2.Identificacion_Riesgos'!$L$16=1),'2.Identificacion_Riesgos'!$A$16,"")</f>
        <v/>
      </c>
      <c r="J20" s="121" t="str">
        <f>IF(AND('2.Identificacion_Riesgos'!$J$21=2,'2.Identificacion_Riesgos'!$L$21=1),'2.Identificacion_Riesgos'!$A$21,"")</f>
        <v/>
      </c>
      <c r="K20" s="119" t="str">
        <f>IF(AND('2.Identificacion_Riesgos'!$J$10=2,'2.Identificacion_Riesgos'!$L$10=2),'2.Identificacion_Riesgos'!$A$10,"")</f>
        <v/>
      </c>
      <c r="L20" s="120" t="str">
        <f>IF(AND('2.Identificacion_Riesgos'!$J$12=2,'2.Identificacion_Riesgos'!$L$12=2),'2.Identificacion_Riesgos'!$A$12,"")</f>
        <v/>
      </c>
      <c r="M20" s="120" t="str">
        <f>IF(AND('2.Identificacion_Riesgos'!$J$14=2,'2.Identificacion_Riesgos'!$L$14=2),'2.Identificacion_Riesgos'!$A$14,"")</f>
        <v/>
      </c>
      <c r="N20" s="120" t="str">
        <f>IF(AND('2.Identificacion_Riesgos'!$J$16=2,'2.Identificacion_Riesgos'!$L$16=2),'2.Identificacion_Riesgos'!$A$16,"")</f>
        <v/>
      </c>
      <c r="O20" s="121" t="str">
        <f>IF(AND('2.Identificacion_Riesgos'!$J$21=2,'2.Identificacion_Riesgos'!$L$21=2),'2.Identificacion_Riesgos'!$A$21,"")</f>
        <v/>
      </c>
      <c r="P20" s="124" t="str">
        <f>IF(AND('2.Identificacion_Riesgos'!$J$10=2,'2.Identificacion_Riesgos'!$L$10=3),'2.Identificacion_Riesgos'!$A$10,"")</f>
        <v/>
      </c>
      <c r="Q20" s="125" t="str">
        <f>IF(AND('2.Identificacion_Riesgos'!$J$12=2,'2.Identificacion_Riesgos'!$L$12=3),'2.Identificacion_Riesgos'!$A$12,"")</f>
        <v/>
      </c>
      <c r="R20" s="125" t="str">
        <f>IF(AND('2.Identificacion_Riesgos'!$J$14=2,'2.Identificacion_Riesgos'!$L$14=3),'2.Identificacion_Riesgos'!$A$14,"")</f>
        <v/>
      </c>
      <c r="S20" s="125" t="str">
        <f>IF(AND('2.Identificacion_Riesgos'!$J$16=2,'2.Identificacion_Riesgos'!$L$16=3),'2.Identificacion_Riesgos'!$A$16,"")</f>
        <v/>
      </c>
      <c r="T20" s="126" t="str">
        <f>IF(AND('2.Identificacion_Riesgos'!$J$21=2,'2.Identificacion_Riesgos'!$L$21=3),'2.Identificacion_Riesgos'!$A$21,"")</f>
        <v/>
      </c>
      <c r="U20" s="114" t="str">
        <f>IF(AND('2.Identificacion_Riesgos'!$J$10=2,'2.Identificacion_Riesgos'!$L$10=4),'2.Identificacion_Riesgos'!$A$10,"")</f>
        <v/>
      </c>
      <c r="V20" s="115" t="str">
        <f>IF(AND('2.Identificacion_Riesgos'!$J$12=2,'2.Identificacion_Riesgos'!$L$12=4),'2.Identificacion_Riesgos'!$A$12,"")</f>
        <v/>
      </c>
      <c r="W20" s="115" t="str">
        <f>IF(AND('2.Identificacion_Riesgos'!$J$14=2,'2.Identificacion_Riesgos'!$L$14=4),'2.Identificacion_Riesgos'!$A$14,"")</f>
        <v/>
      </c>
      <c r="X20" s="115" t="str">
        <f>IF(AND('2.Identificacion_Riesgos'!$J$16=2,'2.Identificacion_Riesgos'!$L$16=4),'2.Identificacion_Riesgos'!$A$16,"")</f>
        <v/>
      </c>
      <c r="Y20" s="116" t="str">
        <f>IF(AND('2.Identificacion_Riesgos'!$J$21=2,'2.Identificacion_Riesgos'!$L$21=4),'2.Identificacion_Riesgos'!$A$21,"")</f>
        <v/>
      </c>
      <c r="Z20" s="109" t="str">
        <f>IF(AND('2.Identificacion_Riesgos'!$J$10=2,'2.Identificacion_Riesgos'!$L$10=5),'2.Identificacion_Riesgos'!$A$10,"")</f>
        <v/>
      </c>
      <c r="AA20" s="110" t="str">
        <f>IF(AND('2.Identificacion_Riesgos'!$J$12=2,'2.Identificacion_Riesgos'!$L$12=5),'2.Identificacion_Riesgos'!$A$12,"")</f>
        <v/>
      </c>
      <c r="AB20" s="110" t="str">
        <f>IF(AND('2.Identificacion_Riesgos'!$J$14=2,'2.Identificacion_Riesgos'!$L$14=5),'2.Identificacion_Riesgos'!$A$14,"")</f>
        <v/>
      </c>
      <c r="AC20" s="110" t="str">
        <f>IF(AND('2.Identificacion_Riesgos'!$J$16=2,'2.Identificacion_Riesgos'!$L$16=5),'2.Identificacion_Riesgos'!$A$16,"")</f>
        <v/>
      </c>
      <c r="AD20" s="111" t="str">
        <f>IF(AND('2.Identificacion_Riesgos'!$J$21=2,'2.Identificacion_Riesgos'!$L$21=5),'2.Identificacion_Riesgos'!$A$21,"")</f>
        <v/>
      </c>
      <c r="AE20" s="36"/>
      <c r="AF20" s="36"/>
      <c r="AG20" s="36"/>
      <c r="AH20" s="38"/>
      <c r="AI20" s="35"/>
      <c r="AJ20" s="35"/>
      <c r="AK20" s="35"/>
      <c r="AL20" s="35"/>
      <c r="AM20" s="35"/>
      <c r="AN20" s="35"/>
    </row>
    <row r="21" spans="1:40" ht="27.75" customHeight="1" x14ac:dyDescent="0.25">
      <c r="A21" s="35"/>
      <c r="B21" s="567"/>
      <c r="C21" s="547" t="s">
        <v>165</v>
      </c>
      <c r="D21" s="547"/>
      <c r="E21" s="547"/>
      <c r="F21" s="122" t="str">
        <f>IF(AND('2.Identificacion_Riesgos'!$J$26=2,'2.Identificacion_Riesgos'!$L$26=1),'2.Identificacion_Riesgos'!$A$26,"")</f>
        <v/>
      </c>
      <c r="G21" s="42" t="str">
        <f>IF(AND('2.Identificacion_Riesgos'!$J$31=2,'2.Identificacion_Riesgos'!$L$31=1),'2.Identificacion_Riesgos'!$A$31,"")</f>
        <v/>
      </c>
      <c r="H21" s="43" t="str">
        <f>IF(AND('2.Identificacion_Riesgos'!$J$36=2,'2.Identificacion_Riesgos'!$L$36=1),'2.Identificacion_Riesgos'!$A$36,"")</f>
        <v/>
      </c>
      <c r="I21" s="42" t="str">
        <f>IF(AND('2.Identificacion_Riesgos'!$J$41=2,'2.Identificacion_Riesgos'!$L$41=1),'2.Identificacion_Riesgos'!$A$41,"")</f>
        <v/>
      </c>
      <c r="J21" s="123" t="str">
        <f>IF(AND('2.Identificacion_Riesgos'!$J$46=2,'2.Identificacion_Riesgos'!$L$46=1),'2.Identificacion_Riesgos'!$A$46,"")</f>
        <v/>
      </c>
      <c r="K21" s="122" t="str">
        <f>IF(AND('2.Identificacion_Riesgos'!$J$26=2,'2.Identificacion_Riesgos'!$L$26=2),'2.Identificacion_Riesgos'!$A$26,"")</f>
        <v/>
      </c>
      <c r="L21" s="42" t="str">
        <f>IF(AND('2.Identificacion_Riesgos'!$J$31=2,'2.Identificacion_Riesgos'!$L$31=2),'2.Identificacion_Riesgos'!$A$31,"")</f>
        <v/>
      </c>
      <c r="M21" s="43" t="str">
        <f>IF(AND('2.Identificacion_Riesgos'!$J$36=2,'2.Identificacion_Riesgos'!$L$36=2),'2.Identificacion_Riesgos'!$A$36,"")</f>
        <v/>
      </c>
      <c r="N21" s="42" t="str">
        <f>IF(AND('2.Identificacion_Riesgos'!$J$41=2,'2.Identificacion_Riesgos'!$L$41=2),'2.Identificacion_Riesgos'!$A$41,"")</f>
        <v/>
      </c>
      <c r="O21" s="123" t="str">
        <f>IF(AND('2.Identificacion_Riesgos'!$J$46=2,'2.Identificacion_Riesgos'!$L$46=2),'2.Identificacion_Riesgos'!$A$46,"")</f>
        <v/>
      </c>
      <c r="P21" s="127" t="str">
        <f>IF(AND('2.Identificacion_Riesgos'!$J$26=2,'2.Identificacion_Riesgos'!$L$26=3),'2.Identificacion_Riesgos'!$A$26,"")</f>
        <v/>
      </c>
      <c r="Q21" s="44" t="str">
        <f>IF(AND('2.Identificacion_Riesgos'!$J$31=2,'2.Identificacion_Riesgos'!$L$31=3),'2.Identificacion_Riesgos'!$A$31,"")</f>
        <v/>
      </c>
      <c r="R21" s="45" t="str">
        <f>IF(AND('2.Identificacion_Riesgos'!$J$36=2,'2.Identificacion_Riesgos'!$L$36=3),'2.Identificacion_Riesgos'!$A$36,"")</f>
        <v/>
      </c>
      <c r="S21" s="44" t="str">
        <f>IF(AND('2.Identificacion_Riesgos'!$J$41=2,'2.Identificacion_Riesgos'!$L$41=3),'2.Identificacion_Riesgos'!$A$41,"")</f>
        <v/>
      </c>
      <c r="T21" s="128" t="str">
        <f>IF(AND('2.Identificacion_Riesgos'!$J$46=2,'2.Identificacion_Riesgos'!$L$46=3),'2.Identificacion_Riesgos'!$A$46,"")</f>
        <v/>
      </c>
      <c r="U21" s="117" t="str">
        <f>IF(AND('2.Identificacion_Riesgos'!$J$26=2,'2.Identificacion_Riesgos'!$L$26=4),'2.Identificacion_Riesgos'!$A$26,"")</f>
        <v/>
      </c>
      <c r="V21" s="46" t="str">
        <f>IF(AND('2.Identificacion_Riesgos'!$J$31=2,'2.Identificacion_Riesgos'!$L$31=4),'2.Identificacion_Riesgos'!$A$31,"")</f>
        <v/>
      </c>
      <c r="W21" s="47" t="str">
        <f>IF(AND('2.Identificacion_Riesgos'!$J$36=2,'2.Identificacion_Riesgos'!$L$36=4),'2.Identificacion_Riesgos'!$A$36,"")</f>
        <v/>
      </c>
      <c r="X21" s="46" t="str">
        <f>IF(AND('2.Identificacion_Riesgos'!$J$41=2,'2.Identificacion_Riesgos'!$L$41=4),'2.Identificacion_Riesgos'!$A$41,"")</f>
        <v/>
      </c>
      <c r="Y21" s="118" t="str">
        <f>IF(AND('2.Identificacion_Riesgos'!$J$46=2,'2.Identificacion_Riesgos'!$L$46=4),'2.Identificacion_Riesgos'!$A$46,"")</f>
        <v/>
      </c>
      <c r="Z21" s="112" t="str">
        <f>IF(AND('2.Identificacion_Riesgos'!$J$26=2,'2.Identificacion_Riesgos'!$L$26=5),'2.Identificacion_Riesgos'!$A$26,"")</f>
        <v/>
      </c>
      <c r="AA21" s="48" t="str">
        <f>IF(AND('2.Identificacion_Riesgos'!$J$31=2,'2.Identificacion_Riesgos'!$L$31=5),'2.Identificacion_Riesgos'!$A$31,"")</f>
        <v/>
      </c>
      <c r="AB21" s="49" t="str">
        <f>IF(AND('2.Identificacion_Riesgos'!$J$36=2,'2.Identificacion_Riesgos'!$L$36=5),'2.Identificacion_Riesgos'!$A$36,"")</f>
        <v/>
      </c>
      <c r="AC21" s="48" t="str">
        <f>IF(AND('2.Identificacion_Riesgos'!$J$41=2,'2.Identificacion_Riesgos'!$L$41=5),'2.Identificacion_Riesgos'!$A$41,"")</f>
        <v/>
      </c>
      <c r="AD21" s="113" t="str">
        <f>IF(AND('2.Identificacion_Riesgos'!$J$46=2,'2.Identificacion_Riesgos'!$L$46=5),'2.Identificacion_Riesgos'!$A$46,"")</f>
        <v/>
      </c>
      <c r="AE21" s="36"/>
      <c r="AF21" s="36"/>
      <c r="AG21" s="36"/>
      <c r="AH21" s="38"/>
      <c r="AI21" s="35"/>
      <c r="AJ21" s="35"/>
      <c r="AK21" s="35"/>
      <c r="AL21" s="35"/>
      <c r="AM21" s="35"/>
      <c r="AN21" s="35"/>
    </row>
    <row r="22" spans="1:40" ht="27.75" customHeight="1" thickBot="1" x14ac:dyDescent="0.3">
      <c r="A22" s="35"/>
      <c r="B22" s="567"/>
      <c r="C22" s="52"/>
      <c r="D22" s="52"/>
      <c r="E22" s="52"/>
      <c r="F22" s="564">
        <v>0.08</v>
      </c>
      <c r="G22" s="565"/>
      <c r="H22" s="565"/>
      <c r="I22" s="565"/>
      <c r="J22" s="566"/>
      <c r="K22" s="564">
        <v>0.2</v>
      </c>
      <c r="L22" s="565"/>
      <c r="M22" s="565"/>
      <c r="N22" s="565"/>
      <c r="O22" s="566"/>
      <c r="P22" s="551">
        <v>0.36</v>
      </c>
      <c r="Q22" s="552"/>
      <c r="R22" s="552"/>
      <c r="S22" s="552"/>
      <c r="T22" s="553"/>
      <c r="U22" s="543">
        <v>0.64</v>
      </c>
      <c r="V22" s="544"/>
      <c r="W22" s="544"/>
      <c r="X22" s="544"/>
      <c r="Y22" s="545"/>
      <c r="Z22" s="534">
        <v>0.88</v>
      </c>
      <c r="AA22" s="535"/>
      <c r="AB22" s="535"/>
      <c r="AC22" s="535"/>
      <c r="AD22" s="536"/>
      <c r="AE22" s="36"/>
      <c r="AF22" s="36"/>
      <c r="AG22" s="36"/>
      <c r="AH22" s="38"/>
      <c r="AI22" s="35"/>
      <c r="AJ22" s="35"/>
      <c r="AK22" s="35"/>
      <c r="AL22" s="35"/>
      <c r="AM22" s="35"/>
      <c r="AN22" s="35"/>
    </row>
    <row r="23" spans="1:40" ht="27.75" customHeight="1" x14ac:dyDescent="0.25">
      <c r="A23" s="35"/>
      <c r="B23" s="567"/>
      <c r="C23" s="52"/>
      <c r="D23" s="52"/>
      <c r="E23" s="52"/>
      <c r="F23" s="119" t="str">
        <f>IF(AND('2.Identificacion_Riesgos'!$J$10=3,'2.Identificacion_Riesgos'!$L$10=1),'2.Identificacion_Riesgos'!$A$10,"")</f>
        <v/>
      </c>
      <c r="G23" s="120" t="str">
        <f>IF(AND('2.Identificacion_Riesgos'!$J$12=3,'2.Identificacion_Riesgos'!$L$12=1),'2.Identificacion_Riesgos'!$A$12,"")</f>
        <v/>
      </c>
      <c r="H23" s="120" t="str">
        <f>IF(AND('2.Identificacion_Riesgos'!$J$14=3,'2.Identificacion_Riesgos'!$L$14=1),'2.Identificacion_Riesgos'!$A$14,"")</f>
        <v/>
      </c>
      <c r="I23" s="120" t="str">
        <f>IF(AND('2.Identificacion_Riesgos'!$J$16=3,'2.Identificacion_Riesgos'!$L$16=1),'2.Identificacion_Riesgos'!$A$16,"")</f>
        <v/>
      </c>
      <c r="J23" s="121" t="str">
        <f>IF(AND('2.Identificacion_Riesgos'!$J$21=3,'2.Identificacion_Riesgos'!$L$21=1),'2.Identificacion_Riesgos'!$A$21,"")</f>
        <v/>
      </c>
      <c r="K23" s="124" t="str">
        <f>IF(AND('2.Identificacion_Riesgos'!$J$10=3,'2.Identificacion_Riesgos'!$L$10=2),'2.Identificacion_Riesgos'!$A$10,"")</f>
        <v>R1</v>
      </c>
      <c r="L23" s="125" t="str">
        <f>IF(AND('2.Identificacion_Riesgos'!$J$12=3,'2.Identificacion_Riesgos'!$L$12=2),'2.Identificacion_Riesgos'!$A$12,"")</f>
        <v/>
      </c>
      <c r="M23" s="125" t="str">
        <f>IF(AND('2.Identificacion_Riesgos'!$J$14=3,'2.Identificacion_Riesgos'!$L$14=2),'2.Identificacion_Riesgos'!$A$14,"")</f>
        <v/>
      </c>
      <c r="N23" s="125" t="str">
        <f>IF(AND('2.Identificacion_Riesgos'!$J$16=3,'2.Identificacion_Riesgos'!$L$16=2),'2.Identificacion_Riesgos'!$A$16,"")</f>
        <v/>
      </c>
      <c r="O23" s="126" t="str">
        <f>IF(AND('2.Identificacion_Riesgos'!$J$21=3,'2.Identificacion_Riesgos'!$L$21=2),'2.Identificacion_Riesgos'!$A$21,"")</f>
        <v/>
      </c>
      <c r="P23" s="114" t="str">
        <f>IF(AND('2.Identificacion_Riesgos'!$J$10=3,'2.Identificacion_Riesgos'!$L$10=3),'2.Identificacion_Riesgos'!$A$10,"")</f>
        <v/>
      </c>
      <c r="Q23" s="115" t="str">
        <f>IF(AND('2.Identificacion_Riesgos'!$J$12=3,'2.Identificacion_Riesgos'!$L$12=3),'2.Identificacion_Riesgos'!$A$12,"")</f>
        <v/>
      </c>
      <c r="R23" s="115" t="str">
        <f>IF(AND('2.Identificacion_Riesgos'!$J$14=3,'2.Identificacion_Riesgos'!$L$14=3),'2.Identificacion_Riesgos'!$A$14,"")</f>
        <v>R3</v>
      </c>
      <c r="S23" s="115" t="str">
        <f>IF(AND('2.Identificacion_Riesgos'!$J$16=3,'2.Identificacion_Riesgos'!$L$16=3),'2.Identificacion_Riesgos'!$A$16,"")</f>
        <v/>
      </c>
      <c r="T23" s="116" t="str">
        <f>IF(AND('2.Identificacion_Riesgos'!$J$21=3,'2.Identificacion_Riesgos'!$L$21=3),'2.Identificacion_Riesgos'!$A$21,"")</f>
        <v/>
      </c>
      <c r="U23" s="109" t="str">
        <f>IF(AND('2.Identificacion_Riesgos'!$J$10=3,'2.Identificacion_Riesgos'!$L$10=4),'2.Identificacion_Riesgos'!$A$10,"")</f>
        <v/>
      </c>
      <c r="V23" s="110" t="str">
        <f>IF(AND('2.Identificacion_Riesgos'!$J$12=3,'2.Identificacion_Riesgos'!$L$12=4),'2.Identificacion_Riesgos'!$A$12,"")</f>
        <v/>
      </c>
      <c r="W23" s="110" t="str">
        <f>IF(AND('2.Identificacion_Riesgos'!$J$14=3,'2.Identificacion_Riesgos'!$L$14=4),'2.Identificacion_Riesgos'!$A$14,"")</f>
        <v/>
      </c>
      <c r="X23" s="110" t="str">
        <f>IF(AND('2.Identificacion_Riesgos'!$J$16=3,'2.Identificacion_Riesgos'!$L$16=4),'2.Identificacion_Riesgos'!$A$16,"")</f>
        <v/>
      </c>
      <c r="Y23" s="111" t="str">
        <f>IF(AND('2.Identificacion_Riesgos'!$J$21=3,'2.Identificacion_Riesgos'!$L$21=4),'2.Identificacion_Riesgos'!$A$21,"")</f>
        <v/>
      </c>
      <c r="Z23" s="109" t="str">
        <f>IF(AND('2.Identificacion_Riesgos'!$J$10=3,'2.Identificacion_Riesgos'!$L$10=5),'2.Identificacion_Riesgos'!$A$10,"")</f>
        <v/>
      </c>
      <c r="AA23" s="110" t="str">
        <f>IF(AND('2.Identificacion_Riesgos'!$J$12=3,'2.Identificacion_Riesgos'!$L$12=5),'2.Identificacion_Riesgos'!$A$12,"")</f>
        <v/>
      </c>
      <c r="AB23" s="110" t="str">
        <f>IF(AND('2.Identificacion_Riesgos'!$J$14=3,'2.Identificacion_Riesgos'!$L$14=5),'2.Identificacion_Riesgos'!$A$14,"")</f>
        <v/>
      </c>
      <c r="AC23" s="110" t="str">
        <f>IF(AND('2.Identificacion_Riesgos'!$J$16=3,'2.Identificacion_Riesgos'!$L$16=5),'2.Identificacion_Riesgos'!$A$16,"")</f>
        <v/>
      </c>
      <c r="AD23" s="111" t="str">
        <f>IF(AND('2.Identificacion_Riesgos'!$J$21=3,'2.Identificacion_Riesgos'!$L$21=5),'2.Identificacion_Riesgos'!$A$21,"")</f>
        <v/>
      </c>
      <c r="AE23" s="36"/>
      <c r="AF23" s="36"/>
      <c r="AG23" s="36"/>
      <c r="AH23" s="38"/>
      <c r="AI23" s="35"/>
      <c r="AJ23" s="35"/>
      <c r="AK23" s="35"/>
      <c r="AL23" s="35"/>
      <c r="AM23" s="35"/>
      <c r="AN23" s="35"/>
    </row>
    <row r="24" spans="1:40" ht="27.75" customHeight="1" x14ac:dyDescent="0.25">
      <c r="A24" s="35"/>
      <c r="B24" s="567"/>
      <c r="C24" s="547" t="s">
        <v>166</v>
      </c>
      <c r="D24" s="547"/>
      <c r="E24" s="547"/>
      <c r="F24" s="122" t="str">
        <f>IF(AND('2.Identificacion_Riesgos'!$J$26=3,'2.Identificacion_Riesgos'!$L$26=1),'2.Identificacion_Riesgos'!$A$26,"")</f>
        <v/>
      </c>
      <c r="G24" s="42" t="str">
        <f>IF(AND('2.Identificacion_Riesgos'!$J$31=3,'2.Identificacion_Riesgos'!$L$31=1),'2.Identificacion_Riesgos'!$A$31,"")</f>
        <v/>
      </c>
      <c r="H24" s="43" t="str">
        <f>IF(AND('2.Identificacion_Riesgos'!$J$36=3,'2.Identificacion_Riesgos'!$L$36=1),'2.Identificacion_Riesgos'!$A$36,"")</f>
        <v/>
      </c>
      <c r="I24" s="42" t="str">
        <f>IF(AND('2.Identificacion_Riesgos'!$J$41=3,'2.Identificacion_Riesgos'!$L$41=1),'2.Identificacion_Riesgos'!$A$41,"")</f>
        <v/>
      </c>
      <c r="J24" s="123" t="str">
        <f>IF(AND('2.Identificacion_Riesgos'!$J$46=3,'2.Identificacion_Riesgos'!$L$46=1),'2.Identificacion_Riesgos'!$A$46,"")</f>
        <v/>
      </c>
      <c r="K24" s="127" t="str">
        <f>IF(AND('2.Identificacion_Riesgos'!$J$26=3,'2.Identificacion_Riesgos'!$L$26=2),'2.Identificacion_Riesgos'!$A$26,"")</f>
        <v/>
      </c>
      <c r="L24" s="44" t="str">
        <f>IF(AND('2.Identificacion_Riesgos'!$J$31=3,'2.Identificacion_Riesgos'!$L$31=2),'2.Identificacion_Riesgos'!$A$31,"")</f>
        <v/>
      </c>
      <c r="M24" s="45" t="str">
        <f>IF(AND('2.Identificacion_Riesgos'!$J$36=3,'2.Identificacion_Riesgos'!$L$36=2),'2.Identificacion_Riesgos'!$A$36,"")</f>
        <v/>
      </c>
      <c r="N24" s="44" t="str">
        <f>IF(AND('2.Identificacion_Riesgos'!$J$41=3,'2.Identificacion_Riesgos'!$L$41=2),'2.Identificacion_Riesgos'!$A$41,"")</f>
        <v/>
      </c>
      <c r="O24" s="128" t="str">
        <f>IF(AND('2.Identificacion_Riesgos'!$J$46=3,'2.Identificacion_Riesgos'!$L$46=2),'2.Identificacion_Riesgos'!$A$46,"")</f>
        <v/>
      </c>
      <c r="P24" s="117" t="str">
        <f>IF(AND('2.Identificacion_Riesgos'!$J$26=3,'2.Identificacion_Riesgos'!$L$26=3),'2.Identificacion_Riesgos'!$A$26,"")</f>
        <v/>
      </c>
      <c r="Q24" s="46" t="str">
        <f>IF(AND('2.Identificacion_Riesgos'!$J$31=3,'2.Identificacion_Riesgos'!$L$31=3),'2.Identificacion_Riesgos'!$A$31,"")</f>
        <v/>
      </c>
      <c r="R24" s="47" t="str">
        <f>IF(AND('2.Identificacion_Riesgos'!$J$36=3,'2.Identificacion_Riesgos'!$L$36=3),'2.Identificacion_Riesgos'!$A$36,"")</f>
        <v/>
      </c>
      <c r="S24" s="46" t="str">
        <f>IF(AND('2.Identificacion_Riesgos'!$J$41=3,'2.Identificacion_Riesgos'!$L$41=3),'2.Identificacion_Riesgos'!$A$41,"")</f>
        <v/>
      </c>
      <c r="T24" s="118" t="str">
        <f>IF(AND('2.Identificacion_Riesgos'!$J$46=3,'2.Identificacion_Riesgos'!$L$46=3),'2.Identificacion_Riesgos'!$A$46,"")</f>
        <v/>
      </c>
      <c r="U24" s="112" t="str">
        <f>IF(AND('2.Identificacion_Riesgos'!$J$26=3,'2.Identificacion_Riesgos'!$L$26=4),'2.Identificacion_Riesgos'!$A$26,"")</f>
        <v/>
      </c>
      <c r="V24" s="48" t="str">
        <f>IF(AND('2.Identificacion_Riesgos'!$J$31=3,'2.Identificacion_Riesgos'!$L$31=4),'2.Identificacion_Riesgos'!$A$31,"")</f>
        <v/>
      </c>
      <c r="W24" s="49" t="str">
        <f>IF(AND('2.Identificacion_Riesgos'!$J$36=3,'2.Identificacion_Riesgos'!$L$36=4),'2.Identificacion_Riesgos'!$A$36,"")</f>
        <v/>
      </c>
      <c r="X24" s="48" t="str">
        <f>IF(AND('2.Identificacion_Riesgos'!$J$41=3,'2.Identificacion_Riesgos'!$L$41=4),'2.Identificacion_Riesgos'!$A$41,"")</f>
        <v/>
      </c>
      <c r="Y24" s="113" t="str">
        <f>IF(AND('2.Identificacion_Riesgos'!$J$46=3,'2.Identificacion_Riesgos'!$L$46=4),'2.Identificacion_Riesgos'!$A$46,"")</f>
        <v/>
      </c>
      <c r="Z24" s="112" t="str">
        <f>IF(AND('2.Identificacion_Riesgos'!$J$26=3,'2.Identificacion_Riesgos'!$L$26=5),'2.Identificacion_Riesgos'!$A$26,"")</f>
        <v/>
      </c>
      <c r="AA24" s="48" t="str">
        <f>IF(AND('2.Identificacion_Riesgos'!$J$31=3,'2.Identificacion_Riesgos'!$L$31=5),'2.Identificacion_Riesgos'!$A$31,"")</f>
        <v/>
      </c>
      <c r="AB24" s="49" t="str">
        <f>IF(AND('2.Identificacion_Riesgos'!$J$36=3,'2.Identificacion_Riesgos'!$L$36=5),'2.Identificacion_Riesgos'!$A$36,"")</f>
        <v/>
      </c>
      <c r="AC24" s="48" t="str">
        <f>IF(AND('2.Identificacion_Riesgos'!$J$41=3,'2.Identificacion_Riesgos'!$L$41=5),'2.Identificacion_Riesgos'!$A$41,"")</f>
        <v/>
      </c>
      <c r="AD24" s="113" t="str">
        <f>IF(AND('2.Identificacion_Riesgos'!$J$46=3,'2.Identificacion_Riesgos'!$L$46=5),'2.Identificacion_Riesgos'!$A$46,"")</f>
        <v/>
      </c>
      <c r="AE24" s="36"/>
      <c r="AF24" s="36"/>
      <c r="AG24" s="36"/>
      <c r="AH24" s="38"/>
      <c r="AI24" s="35"/>
      <c r="AJ24" s="35"/>
      <c r="AK24" s="35"/>
      <c r="AL24" s="35"/>
      <c r="AM24" s="35"/>
      <c r="AN24" s="35"/>
    </row>
    <row r="25" spans="1:40" ht="27.75" customHeight="1" thickBot="1" x14ac:dyDescent="0.3">
      <c r="A25" s="35"/>
      <c r="B25" s="567"/>
      <c r="C25" s="52"/>
      <c r="D25" s="52"/>
      <c r="E25" s="52"/>
      <c r="F25" s="564">
        <v>0.12</v>
      </c>
      <c r="G25" s="565"/>
      <c r="H25" s="565"/>
      <c r="I25" s="565"/>
      <c r="J25" s="566"/>
      <c r="K25" s="551">
        <v>0.28000000000000003</v>
      </c>
      <c r="L25" s="552"/>
      <c r="M25" s="552"/>
      <c r="N25" s="552"/>
      <c r="O25" s="553"/>
      <c r="P25" s="543">
        <v>0.52</v>
      </c>
      <c r="Q25" s="544"/>
      <c r="R25" s="544"/>
      <c r="S25" s="544"/>
      <c r="T25" s="545"/>
      <c r="U25" s="534">
        <v>0.76</v>
      </c>
      <c r="V25" s="535"/>
      <c r="W25" s="535"/>
      <c r="X25" s="535"/>
      <c r="Y25" s="536"/>
      <c r="Z25" s="534">
        <v>0.92</v>
      </c>
      <c r="AA25" s="535"/>
      <c r="AB25" s="535"/>
      <c r="AC25" s="535"/>
      <c r="AD25" s="536"/>
      <c r="AE25" s="36"/>
      <c r="AF25" s="36"/>
      <c r="AG25" s="36"/>
      <c r="AH25" s="38"/>
      <c r="AI25" s="35"/>
      <c r="AJ25" s="35"/>
      <c r="AK25" s="35"/>
      <c r="AL25" s="35"/>
      <c r="AM25" s="35"/>
      <c r="AN25" s="35"/>
    </row>
    <row r="26" spans="1:40" ht="27.75" customHeight="1" x14ac:dyDescent="0.25">
      <c r="A26" s="35"/>
      <c r="B26" s="567"/>
      <c r="C26" s="52"/>
      <c r="D26" s="52"/>
      <c r="E26" s="52"/>
      <c r="F26" s="124" t="str">
        <f>IF(AND('2.Identificacion_Riesgos'!$J$10=4,'2.Identificacion_Riesgos'!$L$10=1),'2.Identificacion_Riesgos'!$A$10,"")</f>
        <v/>
      </c>
      <c r="G26" s="125" t="str">
        <f>IF(AND('2.Identificacion_Riesgos'!$J$12=4,'2.Identificacion_Riesgos'!$L$12=1),'2.Identificacion_Riesgos'!$A$12,"")</f>
        <v/>
      </c>
      <c r="H26" s="125" t="str">
        <f>IF(AND('2.Identificacion_Riesgos'!$J$14=4,'2.Identificacion_Riesgos'!$L$14=1),'2.Identificacion_Riesgos'!$A$14,"")</f>
        <v/>
      </c>
      <c r="I26" s="125" t="str">
        <f>IF(AND('2.Identificacion_Riesgos'!$J$16=4,'2.Identificacion_Riesgos'!$L$16=1),'2.Identificacion_Riesgos'!$A$16,"")</f>
        <v/>
      </c>
      <c r="J26" s="126" t="str">
        <f>IF(AND('2.Identificacion_Riesgos'!$J$21=4,'2.Identificacion_Riesgos'!$L$21=1),'2.Identificacion_Riesgos'!$A$21,"")</f>
        <v/>
      </c>
      <c r="K26" s="114" t="str">
        <f>IF(AND('2.Identificacion_Riesgos'!$J$10=4,'2.Identificacion_Riesgos'!$L$10=2),'2.Identificacion_Riesgos'!$A$10,"")</f>
        <v/>
      </c>
      <c r="L26" s="115" t="str">
        <f>IF(AND('2.Identificacion_Riesgos'!$J$12=4,'2.Identificacion_Riesgos'!$L$12=2),'2.Identificacion_Riesgos'!$A$12,"")</f>
        <v/>
      </c>
      <c r="M26" s="115" t="str">
        <f>IF(AND('2.Identificacion_Riesgos'!$J$14=4,'2.Identificacion_Riesgos'!$L$14=2),'2.Identificacion_Riesgos'!$A$14,"")</f>
        <v/>
      </c>
      <c r="N26" s="115" t="str">
        <f>IF(AND('2.Identificacion_Riesgos'!$J$16=4,'2.Identificacion_Riesgos'!$L$16=2),'2.Identificacion_Riesgos'!$A$16,"")</f>
        <v/>
      </c>
      <c r="O26" s="116" t="str">
        <f>IF(AND('2.Identificacion_Riesgos'!$J$21=4,'2.Identificacion_Riesgos'!$L$21=2),'2.Identificacion_Riesgos'!$A$21,"")</f>
        <v/>
      </c>
      <c r="P26" s="114" t="str">
        <f>IF(AND('2.Identificacion_Riesgos'!$J$10=4,'2.Identificacion_Riesgos'!$L$10=3),'2.Identificacion_Riesgos'!$A$10,"")</f>
        <v/>
      </c>
      <c r="Q26" s="115" t="str">
        <f>IF(AND('2.Identificacion_Riesgos'!$J$12=4,'2.Identificacion_Riesgos'!$L$12=3),'2.Identificacion_Riesgos'!$A$12,"")</f>
        <v/>
      </c>
      <c r="R26" s="115" t="str">
        <f>IF(AND('2.Identificacion_Riesgos'!$J$14=4,'2.Identificacion_Riesgos'!$L$14=3),'2.Identificacion_Riesgos'!$A$14,"")</f>
        <v/>
      </c>
      <c r="S26" s="115" t="str">
        <f>IF(AND('2.Identificacion_Riesgos'!$J$16=4,'2.Identificacion_Riesgos'!$L$16=3),'2.Identificacion_Riesgos'!$A$16,"")</f>
        <v/>
      </c>
      <c r="T26" s="116" t="str">
        <f>IF(AND('2.Identificacion_Riesgos'!$J$21=4,'2.Identificacion_Riesgos'!$L$21=3),'2.Identificacion_Riesgos'!$A$21,"")</f>
        <v/>
      </c>
      <c r="U26" s="109" t="str">
        <f>IF(AND('2.Identificacion_Riesgos'!$J$10=4,'2.Identificacion_Riesgos'!$L$10=4),'2.Identificacion_Riesgos'!$A$10,"")</f>
        <v/>
      </c>
      <c r="V26" s="110" t="str">
        <f>IF(AND('2.Identificacion_Riesgos'!$J$12=4,'2.Identificacion_Riesgos'!$L$12=4),'2.Identificacion_Riesgos'!$A$12,"")</f>
        <v/>
      </c>
      <c r="W26" s="110" t="str">
        <f>IF(AND('2.Identificacion_Riesgos'!$J$14=4,'2.Identificacion_Riesgos'!$L$14=4),'2.Identificacion_Riesgos'!$A$14,"")</f>
        <v/>
      </c>
      <c r="X26" s="110" t="str">
        <f>IF(AND('2.Identificacion_Riesgos'!$J$16=4,'2.Identificacion_Riesgos'!$L$16=4),'2.Identificacion_Riesgos'!$A$16,"")</f>
        <v/>
      </c>
      <c r="Y26" s="111" t="str">
        <f>IF(AND('2.Identificacion_Riesgos'!$J$21=4,'2.Identificacion_Riesgos'!$L$21=4),'2.Identificacion_Riesgos'!$A$21,"")</f>
        <v/>
      </c>
      <c r="Z26" s="109" t="str">
        <f>IF(AND('2.Identificacion_Riesgos'!$J$10=4,'2.Identificacion_Riesgos'!$L$10=5),'2.Identificacion_Riesgos'!$A$10,"")</f>
        <v/>
      </c>
      <c r="AA26" s="110" t="str">
        <f>IF(AND('2.Identificacion_Riesgos'!$J$12=4,'2.Identificacion_Riesgos'!$L$12=5),'2.Identificacion_Riesgos'!$A$12,"")</f>
        <v/>
      </c>
      <c r="AB26" s="110" t="str">
        <f>IF(AND('2.Identificacion_Riesgos'!$J$14=4,'2.Identificacion_Riesgos'!$L$14=5),'2.Identificacion_Riesgos'!$A$14,"")</f>
        <v/>
      </c>
      <c r="AC26" s="110" t="str">
        <f>IF(AND('2.Identificacion_Riesgos'!$J$16=4,'2.Identificacion_Riesgos'!$L$16=5),'2.Identificacion_Riesgos'!$A$16,"")</f>
        <v/>
      </c>
      <c r="AD26" s="111" t="str">
        <f>IF(AND('2.Identificacion_Riesgos'!$J$21=4,'2.Identificacion_Riesgos'!$L$21=5),'2.Identificacion_Riesgos'!$A$21,"")</f>
        <v/>
      </c>
      <c r="AE26" s="36"/>
      <c r="AF26" s="36"/>
      <c r="AG26" s="36"/>
      <c r="AH26" s="38"/>
      <c r="AI26" s="35"/>
      <c r="AJ26" s="35"/>
      <c r="AK26" s="35"/>
      <c r="AL26" s="35"/>
      <c r="AM26" s="35"/>
      <c r="AN26" s="35"/>
    </row>
    <row r="27" spans="1:40" ht="27.75" customHeight="1" x14ac:dyDescent="0.25">
      <c r="A27" s="35"/>
      <c r="B27" s="567"/>
      <c r="C27" s="547" t="s">
        <v>167</v>
      </c>
      <c r="D27" s="547"/>
      <c r="E27" s="547"/>
      <c r="F27" s="127" t="str">
        <f>IF(AND('2.Identificacion_Riesgos'!$J$26=4,'2.Identificacion_Riesgos'!$L$26=1),'2.Identificacion_Riesgos'!$A$26,"")</f>
        <v/>
      </c>
      <c r="G27" s="44" t="str">
        <f>IF(AND('2.Identificacion_Riesgos'!$J$31=4,'2.Identificacion_Riesgos'!$L$31=1),'2.Identificacion_Riesgos'!$A$31,"")</f>
        <v/>
      </c>
      <c r="H27" s="45" t="str">
        <f>IF(AND('2.Identificacion_Riesgos'!$J$36=4,'2.Identificacion_Riesgos'!$L$36=1),'2.Identificacion_Riesgos'!$A$36,"")</f>
        <v/>
      </c>
      <c r="I27" s="44" t="str">
        <f>IF(AND('2.Identificacion_Riesgos'!$J$41=4,'2.Identificacion_Riesgos'!$L$41=1),'2.Identificacion_Riesgos'!$A$41,"")</f>
        <v/>
      </c>
      <c r="J27" s="128" t="str">
        <f>IF(AND('2.Identificacion_Riesgos'!$J$46=4,'2.Identificacion_Riesgos'!$L$46=1),'2.Identificacion_Riesgos'!$A$46,"")</f>
        <v/>
      </c>
      <c r="K27" s="117" t="str">
        <f>IF(AND('2.Identificacion_Riesgos'!$J$26=4,'2.Identificacion_Riesgos'!$L$26=2),'2.Identificacion_Riesgos'!$A$26,"")</f>
        <v/>
      </c>
      <c r="L27" s="46" t="str">
        <f>IF(AND('2.Identificacion_Riesgos'!$J$31=4,'2.Identificacion_Riesgos'!$L$31=2),'2.Identificacion_Riesgos'!$A$31,"")</f>
        <v/>
      </c>
      <c r="M27" s="47" t="str">
        <f>IF(AND('2.Identificacion_Riesgos'!$J$36=4,'2.Identificacion_Riesgos'!$L$36=2),'2.Identificacion_Riesgos'!$A$36,"")</f>
        <v/>
      </c>
      <c r="N27" s="46" t="str">
        <f>IF(AND('2.Identificacion_Riesgos'!$J$41=4,'2.Identificacion_Riesgos'!$L$41=2),'2.Identificacion_Riesgos'!$A$41,"")</f>
        <v/>
      </c>
      <c r="O27" s="118" t="str">
        <f>IF(AND('2.Identificacion_Riesgos'!$J$46=4,'2.Identificacion_Riesgos'!$L$46=2),'2.Identificacion_Riesgos'!$A$46,"")</f>
        <v/>
      </c>
      <c r="P27" s="117" t="str">
        <f>IF(AND('2.Identificacion_Riesgos'!$J$26=4,'2.Identificacion_Riesgos'!$L$26=3),'2.Identificacion_Riesgos'!$A$26,"")</f>
        <v/>
      </c>
      <c r="Q27" s="46" t="str">
        <f>IF(AND('2.Identificacion_Riesgos'!$J$31=4,'2.Identificacion_Riesgos'!$L$31=3),'2.Identificacion_Riesgos'!$A$31,"")</f>
        <v/>
      </c>
      <c r="R27" s="47" t="str">
        <f>IF(AND('2.Identificacion_Riesgos'!$J$36=4,'2.Identificacion_Riesgos'!$L$36=3),'2.Identificacion_Riesgos'!$A$36,"")</f>
        <v/>
      </c>
      <c r="S27" s="46" t="str">
        <f>IF(AND('2.Identificacion_Riesgos'!$J$41=4,'2.Identificacion_Riesgos'!$L$41=3),'2.Identificacion_Riesgos'!$A$41,"")</f>
        <v/>
      </c>
      <c r="T27" s="118" t="str">
        <f>IF(AND('2.Identificacion_Riesgos'!$J$46=4,'2.Identificacion_Riesgos'!$L$46=3),'2.Identificacion_Riesgos'!$A$46,"")</f>
        <v/>
      </c>
      <c r="U27" s="112" t="str">
        <f>IF(AND('2.Identificacion_Riesgos'!$J$26=4,'2.Identificacion_Riesgos'!$L$26=4),'2.Identificacion_Riesgos'!$A$26,"")</f>
        <v/>
      </c>
      <c r="V27" s="48" t="str">
        <f>IF(AND('2.Identificacion_Riesgos'!$J$31=4,'2.Identificacion_Riesgos'!$L$31=4),'2.Identificacion_Riesgos'!$A$31,"")</f>
        <v/>
      </c>
      <c r="W27" s="49" t="str">
        <f>IF(AND('2.Identificacion_Riesgos'!$J$36=4,'2.Identificacion_Riesgos'!$L$36=4),'2.Identificacion_Riesgos'!$A$36,"")</f>
        <v/>
      </c>
      <c r="X27" s="48" t="str">
        <f>IF(AND('2.Identificacion_Riesgos'!$J$41=4,'2.Identificacion_Riesgos'!$L$41=4),'2.Identificacion_Riesgos'!$A$41,"")</f>
        <v/>
      </c>
      <c r="Y27" s="113" t="str">
        <f>IF(AND('2.Identificacion_Riesgos'!$J$46=4,'2.Identificacion_Riesgos'!$L$46=4),'2.Identificacion_Riesgos'!$A$46,"")</f>
        <v/>
      </c>
      <c r="Z27" s="112" t="str">
        <f>IF(AND('2.Identificacion_Riesgos'!$J$26=4,'2.Identificacion_Riesgos'!$L$26=5),'2.Identificacion_Riesgos'!$A$26,"")</f>
        <v/>
      </c>
      <c r="AA27" s="48" t="str">
        <f>IF(AND('2.Identificacion_Riesgos'!$J$31=4,'2.Identificacion_Riesgos'!$L$31=5),'2.Identificacion_Riesgos'!$A$31,"")</f>
        <v/>
      </c>
      <c r="AB27" s="49" t="str">
        <f>IF(AND('2.Identificacion_Riesgos'!$J$36=4,'2.Identificacion_Riesgos'!$L$36=5),'2.Identificacion_Riesgos'!$A$36,"")</f>
        <v/>
      </c>
      <c r="AC27" s="48" t="str">
        <f>IF(AND('2.Identificacion_Riesgos'!$J$41=4,'2.Identificacion_Riesgos'!$L$41=5),'2.Identificacion_Riesgos'!$A$41,"")</f>
        <v/>
      </c>
      <c r="AD27" s="113" t="str">
        <f>IF(AND('2.Identificacion_Riesgos'!$J$46=4,'2.Identificacion_Riesgos'!$L$46=5),'2.Identificacion_Riesgos'!$A$46,"")</f>
        <v/>
      </c>
      <c r="AE27" s="36"/>
      <c r="AF27" s="36"/>
      <c r="AG27" s="36"/>
      <c r="AH27" s="38"/>
      <c r="AI27" s="35"/>
      <c r="AJ27" s="35"/>
      <c r="AK27" s="35"/>
      <c r="AL27" s="35"/>
      <c r="AM27" s="35"/>
      <c r="AN27" s="35"/>
    </row>
    <row r="28" spans="1:40" ht="27.75" customHeight="1" thickBot="1" x14ac:dyDescent="0.3">
      <c r="A28" s="35"/>
      <c r="B28" s="567"/>
      <c r="C28" s="52"/>
      <c r="D28" s="52"/>
      <c r="E28" s="52"/>
      <c r="F28" s="551">
        <v>0.24</v>
      </c>
      <c r="G28" s="552"/>
      <c r="H28" s="552"/>
      <c r="I28" s="552"/>
      <c r="J28" s="553"/>
      <c r="K28" s="543">
        <v>0.44</v>
      </c>
      <c r="L28" s="544"/>
      <c r="M28" s="544"/>
      <c r="N28" s="544"/>
      <c r="O28" s="545"/>
      <c r="P28" s="543">
        <v>0.56000000000000005</v>
      </c>
      <c r="Q28" s="544"/>
      <c r="R28" s="544"/>
      <c r="S28" s="544"/>
      <c r="T28" s="545"/>
      <c r="U28" s="534">
        <v>0.8</v>
      </c>
      <c r="V28" s="535"/>
      <c r="W28" s="535"/>
      <c r="X28" s="535"/>
      <c r="Y28" s="536"/>
      <c r="Z28" s="534">
        <v>0.96</v>
      </c>
      <c r="AA28" s="535"/>
      <c r="AB28" s="535"/>
      <c r="AC28" s="535"/>
      <c r="AD28" s="536"/>
      <c r="AE28" s="36"/>
      <c r="AF28" s="36"/>
      <c r="AG28" s="36"/>
      <c r="AH28" s="38"/>
      <c r="AI28" s="35"/>
      <c r="AJ28" s="35"/>
      <c r="AK28" s="35"/>
      <c r="AL28" s="35"/>
      <c r="AM28" s="35"/>
      <c r="AN28" s="35"/>
    </row>
    <row r="29" spans="1:40" ht="27.75" customHeight="1" x14ac:dyDescent="0.25">
      <c r="A29" s="35"/>
      <c r="B29" s="567"/>
      <c r="C29" s="52"/>
      <c r="D29" s="52"/>
      <c r="E29" s="52"/>
      <c r="F29" s="114" t="str">
        <f>IF(AND('2.Identificacion_Riesgos'!$J$10=5,'2.Identificacion_Riesgos'!$L$10=1),'2.Identificacion_Riesgos'!$A$10,"")</f>
        <v/>
      </c>
      <c r="G29" s="115" t="str">
        <f>IF(AND('2.Identificacion_Riesgos'!$J$12=5,'2.Identificacion_Riesgos'!$L$12=1),'2.Identificacion_Riesgos'!$A$12,"")</f>
        <v/>
      </c>
      <c r="H29" s="115" t="str">
        <f>IF(AND('2.Identificacion_Riesgos'!$J$14=5,'2.Identificacion_Riesgos'!$L$14=1),'2.Identificacion_Riesgos'!$A$14,"")</f>
        <v/>
      </c>
      <c r="I29" s="115" t="str">
        <f>IF(AND('2.Identificacion_Riesgos'!$J$16=5,'2.Identificacion_Riesgos'!$L$16=1),'2.Identificacion_Riesgos'!$A$16,"")</f>
        <v/>
      </c>
      <c r="J29" s="116" t="str">
        <f>IF(AND('2.Identificacion_Riesgos'!$J$21=5,'2.Identificacion_Riesgos'!$L$21=1),'2.Identificacion_Riesgos'!$A$21,"")</f>
        <v/>
      </c>
      <c r="K29" s="114" t="str">
        <f>IF(AND('2.Identificacion_Riesgos'!$J$10=5,'2.Identificacion_Riesgos'!$L$10=2),'2.Identificacion_Riesgos'!$A$10,"")</f>
        <v/>
      </c>
      <c r="L29" s="115" t="str">
        <f>IF(AND('2.Identificacion_Riesgos'!$J$12=5,'2.Identificacion_Riesgos'!$L$12=2),'2.Identificacion_Riesgos'!$A$12,"")</f>
        <v/>
      </c>
      <c r="M29" s="115" t="str">
        <f>IF(AND('2.Identificacion_Riesgos'!$J$14=5,'2.Identificacion_Riesgos'!$L$14=2),'2.Identificacion_Riesgos'!$A$14,"")</f>
        <v/>
      </c>
      <c r="N29" s="115" t="str">
        <f>IF(AND('2.Identificacion_Riesgos'!$J$16=5,'2.Identificacion_Riesgos'!$L$16=2),'2.Identificacion_Riesgos'!$A$16,"")</f>
        <v/>
      </c>
      <c r="O29" s="116" t="str">
        <f>IF(AND('2.Identificacion_Riesgos'!$J$21=5,'2.Identificacion_Riesgos'!$L$21=2),'2.Identificacion_Riesgos'!$A$21,"")</f>
        <v/>
      </c>
      <c r="P29" s="109" t="str">
        <f>IF(AND('2.Identificacion_Riesgos'!$J$10=5,'2.Identificacion_Riesgos'!$L$10=3),'2.Identificacion_Riesgos'!$A$10,"")</f>
        <v/>
      </c>
      <c r="Q29" s="110" t="str">
        <f>IF(AND('2.Identificacion_Riesgos'!$J$12=5,'2.Identificacion_Riesgos'!$L$12=3),'2.Identificacion_Riesgos'!$A$12,"")</f>
        <v/>
      </c>
      <c r="R29" s="110" t="str">
        <f>IF(AND('2.Identificacion_Riesgos'!$J$14=5,'2.Identificacion_Riesgos'!$L$14=3),'2.Identificacion_Riesgos'!$A$14,"")</f>
        <v/>
      </c>
      <c r="S29" s="110" t="str">
        <f>IF(AND('2.Identificacion_Riesgos'!$J$16=5,'2.Identificacion_Riesgos'!$L$16=3),'2.Identificacion_Riesgos'!$A$16,"")</f>
        <v/>
      </c>
      <c r="T29" s="111" t="str">
        <f>IF(AND('2.Identificacion_Riesgos'!$J$21=5,'2.Identificacion_Riesgos'!$L$21=3),'2.Identificacion_Riesgos'!$A$21,"")</f>
        <v/>
      </c>
      <c r="U29" s="109" t="str">
        <f>IF(AND('2.Identificacion_Riesgos'!$J$10=5,'2.Identificacion_Riesgos'!$L$10=4),'2.Identificacion_Riesgos'!$A$10,"")</f>
        <v/>
      </c>
      <c r="V29" s="110" t="str">
        <f>IF(AND('2.Identificacion_Riesgos'!$J$12=5,'2.Identificacion_Riesgos'!$L$12=4),'2.Identificacion_Riesgos'!$A$12,"")</f>
        <v/>
      </c>
      <c r="W29" s="110" t="str">
        <f>IF(AND('2.Identificacion_Riesgos'!$J$14=5,'2.Identificacion_Riesgos'!$L$14=4),'2.Identificacion_Riesgos'!$A$14,"")</f>
        <v/>
      </c>
      <c r="X29" s="110" t="str">
        <f>IF(AND('2.Identificacion_Riesgos'!$J$16=5,'2.Identificacion_Riesgos'!$L$16=4),'2.Identificacion_Riesgos'!$A$16,"")</f>
        <v/>
      </c>
      <c r="Y29" s="111" t="str">
        <f>IF(AND('2.Identificacion_Riesgos'!$J$21=5,'2.Identificacion_Riesgos'!$L$21=4),'2.Identificacion_Riesgos'!$A$21,"")</f>
        <v/>
      </c>
      <c r="Z29" s="109" t="str">
        <f>IF(AND('2.Identificacion_Riesgos'!$J$10=5,'2.Identificacion_Riesgos'!$L$10=5),'2.Identificacion_Riesgos'!$A$10,"")</f>
        <v/>
      </c>
      <c r="AA29" s="110" t="str">
        <f>IF(AND('2.Identificacion_Riesgos'!$J$12=5,'2.Identificacion_Riesgos'!$L$12=5),'2.Identificacion_Riesgos'!$A$12,"")</f>
        <v/>
      </c>
      <c r="AB29" s="110" t="str">
        <f>IF(AND('2.Identificacion_Riesgos'!$J$14=5,'2.Identificacion_Riesgos'!$L$14=5),'2.Identificacion_Riesgos'!$A$14,"")</f>
        <v/>
      </c>
      <c r="AC29" s="110" t="str">
        <f>IF(AND('2.Identificacion_Riesgos'!$J$16=5,'2.Identificacion_Riesgos'!$L$16=5),'2.Identificacion_Riesgos'!$A$16,"")</f>
        <v/>
      </c>
      <c r="AD29" s="111" t="str">
        <f>IF(AND('2.Identificacion_Riesgos'!$J$21=5,'2.Identificacion_Riesgos'!$L$21=5),'2.Identificacion_Riesgos'!$A$21,"")</f>
        <v/>
      </c>
      <c r="AE29" s="36"/>
      <c r="AF29" s="36"/>
      <c r="AG29" s="36"/>
      <c r="AH29" s="38"/>
      <c r="AI29" s="35"/>
      <c r="AJ29" s="35"/>
      <c r="AK29" s="35"/>
      <c r="AL29" s="35"/>
      <c r="AM29" s="35"/>
      <c r="AN29" s="35"/>
    </row>
    <row r="30" spans="1:40" ht="27.75" customHeight="1" x14ac:dyDescent="0.25">
      <c r="A30" s="35"/>
      <c r="B30" s="567"/>
      <c r="C30" s="547" t="s">
        <v>168</v>
      </c>
      <c r="D30" s="547"/>
      <c r="E30" s="547"/>
      <c r="F30" s="117" t="str">
        <f>IF(AND('2.Identificacion_Riesgos'!$J$26=5,'2.Identificacion_Riesgos'!$L$26=1),'2.Identificacion_Riesgos'!$A$26,"")</f>
        <v/>
      </c>
      <c r="G30" s="46" t="str">
        <f>IF(AND('2.Identificacion_Riesgos'!$J$31=5,'2.Identificacion_Riesgos'!$L$31=1),'2.Identificacion_Riesgos'!$A$31,"")</f>
        <v/>
      </c>
      <c r="H30" s="47" t="str">
        <f>IF(AND('2.Identificacion_Riesgos'!$J$36=5,'2.Identificacion_Riesgos'!$L$36=1),'2.Identificacion_Riesgos'!$A$36,"")</f>
        <v/>
      </c>
      <c r="I30" s="46" t="str">
        <f>IF(AND('2.Identificacion_Riesgos'!$J$41=5,'2.Identificacion_Riesgos'!$L$41=1),'2.Identificacion_Riesgos'!$A$41,"")</f>
        <v/>
      </c>
      <c r="J30" s="118" t="str">
        <f>IF(AND('2.Identificacion_Riesgos'!$J$46=5,'2.Identificacion_Riesgos'!$L$46=1),'2.Identificacion_Riesgos'!$A$46,"")</f>
        <v/>
      </c>
      <c r="K30" s="117" t="str">
        <f>IF(AND('2.Identificacion_Riesgos'!$J$26=5,'2.Identificacion_Riesgos'!$L$26=2),'2.Identificacion_Riesgos'!$A$26,"")</f>
        <v/>
      </c>
      <c r="L30" s="46" t="str">
        <f>IF(AND('2.Identificacion_Riesgos'!$J$31=5,'2.Identificacion_Riesgos'!$L$31=2),'2.Identificacion_Riesgos'!$A$31,"")</f>
        <v/>
      </c>
      <c r="M30" s="47" t="str">
        <f>IF(AND('2.Identificacion_Riesgos'!$J$36=5,'2.Identificacion_Riesgos'!$L$36=2),'2.Identificacion_Riesgos'!$A$36,"")</f>
        <v/>
      </c>
      <c r="N30" s="46" t="str">
        <f>IF(AND('2.Identificacion_Riesgos'!$J$41=5,'2.Identificacion_Riesgos'!$L$41=2),'2.Identificacion_Riesgos'!$A$41,"")</f>
        <v/>
      </c>
      <c r="O30" s="118" t="str">
        <f>IF(AND('2.Identificacion_Riesgos'!$J$46=5,'2.Identificacion_Riesgos'!$L$46=2),'2.Identificacion_Riesgos'!$A$46,"")</f>
        <v/>
      </c>
      <c r="P30" s="112" t="str">
        <f>IF(AND('2.Identificacion_Riesgos'!$J$26=5,'2.Identificacion_Riesgos'!$L$26=3),'2.Identificacion_Riesgos'!$A$26,"")</f>
        <v/>
      </c>
      <c r="Q30" s="48" t="str">
        <f>IF(AND('2.Identificacion_Riesgos'!$J$31=5,'2.Identificacion_Riesgos'!$L$31=3),'2.Identificacion_Riesgos'!$A$31,"")</f>
        <v/>
      </c>
      <c r="R30" s="49" t="str">
        <f>IF(AND('2.Identificacion_Riesgos'!$J$36=5,'2.Identificacion_Riesgos'!$L$36=3),'2.Identificacion_Riesgos'!$A$36,"")</f>
        <v/>
      </c>
      <c r="S30" s="48" t="str">
        <f>IF(AND('2.Identificacion_Riesgos'!$J$41=5,'2.Identificacion_Riesgos'!$L$41=3),'2.Identificacion_Riesgos'!$A$41,"")</f>
        <v/>
      </c>
      <c r="T30" s="113" t="str">
        <f>IF(AND('2.Identificacion_Riesgos'!$J$46=5,'2.Identificacion_Riesgos'!$L$46=3),'2.Identificacion_Riesgos'!$A$46,"")</f>
        <v/>
      </c>
      <c r="U30" s="112" t="str">
        <f>IF(AND('2.Identificacion_Riesgos'!$J$26=5,'2.Identificacion_Riesgos'!$L$26=4),'2.Identificacion_Riesgos'!$A$26,"")</f>
        <v/>
      </c>
      <c r="V30" s="48" t="str">
        <f>IF(AND('2.Identificacion_Riesgos'!$J$31=5,'2.Identificacion_Riesgos'!$L$31=4),'2.Identificacion_Riesgos'!$A$31,"")</f>
        <v/>
      </c>
      <c r="W30" s="49" t="str">
        <f>IF(AND('2.Identificacion_Riesgos'!$J$36=5,'2.Identificacion_Riesgos'!$L$36=4),'2.Identificacion_Riesgos'!$A$36,"")</f>
        <v/>
      </c>
      <c r="X30" s="48" t="str">
        <f>IF(AND('2.Identificacion_Riesgos'!$J$41=5,'2.Identificacion_Riesgos'!$L$41=4),'2.Identificacion_Riesgos'!$A$41,"")</f>
        <v/>
      </c>
      <c r="Y30" s="113" t="str">
        <f>IF(AND('2.Identificacion_Riesgos'!$J$46=5,'2.Identificacion_Riesgos'!$L$46=4),'2.Identificacion_Riesgos'!$A$46,"")</f>
        <v/>
      </c>
      <c r="Z30" s="112" t="str">
        <f>IF(AND('2.Identificacion_Riesgos'!$J$26=5,'2.Identificacion_Riesgos'!$L$26=5),'2.Identificacion_Riesgos'!$A$26,"")</f>
        <v/>
      </c>
      <c r="AA30" s="48" t="str">
        <f>IF(AND('2.Identificacion_Riesgos'!$J$31=5,'2.Identificacion_Riesgos'!$L$31=5),'2.Identificacion_Riesgos'!$A$31,"")</f>
        <v/>
      </c>
      <c r="AB30" s="49" t="str">
        <f>IF(AND('2.Identificacion_Riesgos'!$J$36=5,'2.Identificacion_Riesgos'!$L$36=5),'2.Identificacion_Riesgos'!$A$36,"")</f>
        <v/>
      </c>
      <c r="AC30" s="48" t="str">
        <f>IF(AND('2.Identificacion_Riesgos'!$J$41=5,'2.Identificacion_Riesgos'!$L$41=5),'2.Identificacion_Riesgos'!$A$41,"")</f>
        <v/>
      </c>
      <c r="AD30" s="113" t="str">
        <f>IF(AND('2.Identificacion_Riesgos'!$J$46=5,'2.Identificacion_Riesgos'!$L$46=5),'2.Identificacion_Riesgos'!$A$46,"")</f>
        <v/>
      </c>
      <c r="AE30" s="36"/>
      <c r="AF30" s="36"/>
      <c r="AG30" s="36"/>
      <c r="AH30" s="38"/>
      <c r="AI30" s="35"/>
      <c r="AJ30" s="35"/>
      <c r="AK30" s="35"/>
      <c r="AL30" s="35"/>
      <c r="AM30" s="35"/>
      <c r="AN30" s="35"/>
    </row>
    <row r="31" spans="1:40" ht="27.75" customHeight="1" thickBot="1" x14ac:dyDescent="0.3">
      <c r="A31" s="35"/>
      <c r="B31" s="567"/>
      <c r="C31" s="36"/>
      <c r="D31" s="36"/>
      <c r="E31" s="36"/>
      <c r="F31" s="543">
        <v>0.4</v>
      </c>
      <c r="G31" s="544"/>
      <c r="H31" s="544"/>
      <c r="I31" s="544"/>
      <c r="J31" s="545"/>
      <c r="K31" s="543">
        <v>0.48</v>
      </c>
      <c r="L31" s="544"/>
      <c r="M31" s="544"/>
      <c r="N31" s="544"/>
      <c r="O31" s="545"/>
      <c r="P31" s="534">
        <v>0.72</v>
      </c>
      <c r="Q31" s="535"/>
      <c r="R31" s="535"/>
      <c r="S31" s="535"/>
      <c r="T31" s="536"/>
      <c r="U31" s="534">
        <v>0.84</v>
      </c>
      <c r="V31" s="535"/>
      <c r="W31" s="535"/>
      <c r="X31" s="535"/>
      <c r="Y31" s="536"/>
      <c r="Z31" s="534">
        <v>1</v>
      </c>
      <c r="AA31" s="535"/>
      <c r="AB31" s="535"/>
      <c r="AC31" s="535"/>
      <c r="AD31" s="536"/>
      <c r="AE31" s="36"/>
      <c r="AF31" s="36"/>
      <c r="AG31" s="36"/>
      <c r="AH31" s="38"/>
      <c r="AI31" s="35"/>
      <c r="AJ31" s="35"/>
      <c r="AK31" s="35"/>
      <c r="AL31" s="35"/>
      <c r="AM31" s="35"/>
      <c r="AN31" s="35"/>
    </row>
    <row r="32" spans="1:40" ht="27.75" customHeight="1" x14ac:dyDescent="0.25">
      <c r="A32" s="35"/>
      <c r="B32" s="37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  <c r="Y32" s="36"/>
      <c r="Z32" s="36"/>
      <c r="AA32" s="36"/>
      <c r="AB32" s="36"/>
      <c r="AC32" s="36"/>
      <c r="AD32" s="36"/>
      <c r="AE32" s="36"/>
      <c r="AF32" s="36"/>
      <c r="AG32" s="36"/>
      <c r="AH32" s="38"/>
      <c r="AI32" s="35"/>
      <c r="AJ32" s="35"/>
      <c r="AK32" s="35"/>
      <c r="AL32" s="35"/>
      <c r="AM32" s="35"/>
      <c r="AN32" s="35"/>
    </row>
    <row r="33" spans="1:40" ht="27.75" customHeight="1" x14ac:dyDescent="0.25">
      <c r="A33" s="35"/>
      <c r="B33" s="37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  <c r="Y33" s="36"/>
      <c r="Z33" s="36"/>
      <c r="AA33" s="36"/>
      <c r="AB33" s="36"/>
      <c r="AC33" s="36"/>
      <c r="AD33" s="36"/>
      <c r="AE33" s="36"/>
      <c r="AF33" s="36"/>
      <c r="AG33" s="36"/>
      <c r="AH33" s="38"/>
      <c r="AI33" s="35"/>
      <c r="AJ33" s="35"/>
      <c r="AK33" s="35"/>
      <c r="AL33" s="35"/>
      <c r="AM33" s="35"/>
      <c r="AN33" s="35"/>
    </row>
    <row r="34" spans="1:40" ht="27.75" customHeight="1" thickBot="1" x14ac:dyDescent="0.3">
      <c r="A34" s="35"/>
      <c r="B34" s="39"/>
      <c r="C34" s="40"/>
      <c r="D34" s="40"/>
      <c r="E34" s="40"/>
      <c r="F34" s="40"/>
      <c r="G34" s="40"/>
      <c r="H34" s="40"/>
      <c r="I34" s="40"/>
      <c r="J34" s="40"/>
      <c r="K34" s="40"/>
      <c r="L34" s="40"/>
      <c r="M34" s="40"/>
      <c r="N34" s="40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40"/>
      <c r="Z34" s="40"/>
      <c r="AA34" s="40"/>
      <c r="AB34" s="40"/>
      <c r="AC34" s="40"/>
      <c r="AD34" s="40"/>
      <c r="AE34" s="40"/>
      <c r="AF34" s="40"/>
      <c r="AG34" s="40"/>
      <c r="AH34" s="41"/>
      <c r="AI34" s="35"/>
      <c r="AJ34" s="35"/>
      <c r="AK34" s="35"/>
      <c r="AL34" s="35"/>
      <c r="AM34" s="35"/>
      <c r="AN34" s="35"/>
    </row>
    <row r="35" spans="1:40" s="3" customFormat="1" ht="27.75" customHeight="1" x14ac:dyDescent="0.25">
      <c r="A35" s="35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  <c r="Y35" s="36"/>
      <c r="Z35" s="36"/>
      <c r="AA35" s="36"/>
      <c r="AB35" s="36"/>
      <c r="AC35" s="36"/>
      <c r="AD35" s="36"/>
      <c r="AE35" s="36"/>
      <c r="AF35" s="36"/>
      <c r="AG35" s="36"/>
      <c r="AH35" s="36"/>
      <c r="AI35" s="35"/>
      <c r="AJ35" s="35"/>
      <c r="AK35" s="35"/>
      <c r="AL35" s="35"/>
      <c r="AM35" s="35"/>
      <c r="AN35" s="35"/>
    </row>
    <row r="36" spans="1:40" s="3" customFormat="1" ht="32.25" customHeight="1" thickBot="1" x14ac:dyDescent="0.3">
      <c r="A36" s="35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  <c r="Y36" s="36"/>
      <c r="Z36" s="36"/>
      <c r="AA36" s="36"/>
      <c r="AB36" s="36"/>
      <c r="AC36" s="36"/>
      <c r="AD36" s="36"/>
      <c r="AE36" s="36"/>
      <c r="AF36" s="36"/>
      <c r="AG36" s="36"/>
      <c r="AH36" s="36"/>
      <c r="AI36" s="35"/>
      <c r="AJ36" s="35"/>
      <c r="AK36" s="35"/>
      <c r="AL36" s="35"/>
      <c r="AM36" s="35"/>
      <c r="AN36" s="35"/>
    </row>
    <row r="37" spans="1:40" ht="15.75" customHeight="1" x14ac:dyDescent="0.25">
      <c r="A37" s="35"/>
      <c r="B37" s="55"/>
      <c r="C37" s="56"/>
      <c r="D37" s="56"/>
      <c r="E37" s="56"/>
      <c r="F37" s="56"/>
      <c r="G37" s="56"/>
      <c r="H37" s="56"/>
      <c r="I37" s="56"/>
      <c r="J37" s="56"/>
      <c r="K37" s="56"/>
      <c r="L37" s="56"/>
      <c r="M37" s="56"/>
      <c r="N37" s="56"/>
      <c r="O37" s="56"/>
      <c r="P37" s="56"/>
      <c r="Q37" s="56"/>
      <c r="R37" s="56"/>
      <c r="S37" s="56"/>
      <c r="T37" s="56"/>
      <c r="U37" s="56"/>
      <c r="V37" s="56"/>
      <c r="W37" s="56"/>
      <c r="X37" s="56"/>
      <c r="Y37" s="56"/>
      <c r="Z37" s="56"/>
      <c r="AA37" s="56"/>
      <c r="AB37" s="56"/>
      <c r="AC37" s="56"/>
      <c r="AD37" s="56"/>
      <c r="AE37" s="56"/>
      <c r="AF37" s="56"/>
      <c r="AG37" s="56"/>
      <c r="AH37" s="57"/>
      <c r="AI37" s="35"/>
      <c r="AJ37" s="35"/>
      <c r="AK37" s="35"/>
      <c r="AL37" s="35"/>
      <c r="AM37" s="35"/>
      <c r="AN37" s="35"/>
    </row>
    <row r="38" spans="1:40" s="3" customFormat="1" ht="27.75" customHeight="1" x14ac:dyDescent="0.55000000000000004">
      <c r="A38" s="35"/>
      <c r="B38" s="540" t="s">
        <v>150</v>
      </c>
      <c r="C38" s="541"/>
      <c r="D38" s="541"/>
      <c r="E38" s="541"/>
      <c r="F38" s="541"/>
      <c r="G38" s="541"/>
      <c r="H38" s="541"/>
      <c r="I38" s="541"/>
      <c r="J38" s="541"/>
      <c r="K38" s="541"/>
      <c r="L38" s="541"/>
      <c r="M38" s="541"/>
      <c r="N38" s="541"/>
      <c r="O38" s="541"/>
      <c r="P38" s="541"/>
      <c r="Q38" s="541"/>
      <c r="R38" s="541"/>
      <c r="S38" s="541"/>
      <c r="T38" s="541"/>
      <c r="U38" s="541"/>
      <c r="V38" s="541"/>
      <c r="W38" s="541"/>
      <c r="X38" s="541"/>
      <c r="Y38" s="541"/>
      <c r="Z38" s="541"/>
      <c r="AA38" s="541"/>
      <c r="AB38" s="541"/>
      <c r="AC38" s="541"/>
      <c r="AD38" s="541"/>
      <c r="AE38" s="541"/>
      <c r="AF38" s="541"/>
      <c r="AG38" s="541"/>
      <c r="AH38" s="542"/>
      <c r="AI38" s="35"/>
      <c r="AJ38" s="35"/>
      <c r="AK38" s="35"/>
      <c r="AL38" s="35"/>
      <c r="AM38" s="35"/>
      <c r="AN38" s="35"/>
    </row>
    <row r="39" spans="1:40" ht="27.75" customHeight="1" x14ac:dyDescent="0.25">
      <c r="A39" s="35"/>
      <c r="B39" s="537" t="s">
        <v>170</v>
      </c>
      <c r="C39" s="538"/>
      <c r="D39" s="538"/>
      <c r="E39" s="538"/>
      <c r="F39" s="538"/>
      <c r="G39" s="538"/>
      <c r="H39" s="538"/>
      <c r="I39" s="538"/>
      <c r="J39" s="538"/>
      <c r="K39" s="538"/>
      <c r="L39" s="538"/>
      <c r="M39" s="538"/>
      <c r="N39" s="538"/>
      <c r="O39" s="538"/>
      <c r="P39" s="538"/>
      <c r="Q39" s="538"/>
      <c r="R39" s="538"/>
      <c r="S39" s="538"/>
      <c r="T39" s="538"/>
      <c r="U39" s="538"/>
      <c r="V39" s="538"/>
      <c r="W39" s="538"/>
      <c r="X39" s="538"/>
      <c r="Y39" s="538"/>
      <c r="Z39" s="538"/>
      <c r="AA39" s="538"/>
      <c r="AB39" s="538"/>
      <c r="AC39" s="538"/>
      <c r="AD39" s="538"/>
      <c r="AE39" s="538"/>
      <c r="AF39" s="538"/>
      <c r="AG39" s="538"/>
      <c r="AH39" s="539"/>
      <c r="AI39" s="35"/>
      <c r="AJ39" s="35"/>
      <c r="AK39" s="35"/>
      <c r="AL39" s="35"/>
      <c r="AM39" s="35"/>
      <c r="AN39" s="35"/>
    </row>
    <row r="40" spans="1:40" ht="27.75" customHeight="1" x14ac:dyDescent="0.25">
      <c r="A40" s="35"/>
      <c r="B40" s="37"/>
      <c r="C40" s="36"/>
      <c r="D40" s="36"/>
      <c r="E40" s="36"/>
      <c r="F40" s="568" t="s">
        <v>1</v>
      </c>
      <c r="G40" s="568"/>
      <c r="H40" s="568"/>
      <c r="I40" s="568"/>
      <c r="J40" s="568"/>
      <c r="K40" s="568"/>
      <c r="L40" s="568"/>
      <c r="M40" s="568"/>
      <c r="N40" s="568"/>
      <c r="O40" s="568"/>
      <c r="P40" s="568"/>
      <c r="Q40" s="568"/>
      <c r="R40" s="568"/>
      <c r="S40" s="568"/>
      <c r="T40" s="568"/>
      <c r="U40" s="568"/>
      <c r="V40" s="568"/>
      <c r="W40" s="568"/>
      <c r="X40" s="568"/>
      <c r="Y40" s="568"/>
      <c r="Z40" s="568"/>
      <c r="AA40" s="568"/>
      <c r="AB40" s="568"/>
      <c r="AC40" s="568"/>
      <c r="AD40" s="568"/>
      <c r="AE40" s="36"/>
      <c r="AF40" s="36"/>
      <c r="AG40" s="36"/>
      <c r="AH40" s="38"/>
      <c r="AI40" s="35"/>
      <c r="AJ40" s="35"/>
      <c r="AK40" s="35"/>
      <c r="AL40" s="35"/>
      <c r="AM40" s="35"/>
      <c r="AN40" s="35"/>
    </row>
    <row r="41" spans="1:40" ht="27.75" customHeight="1" x14ac:dyDescent="0.25">
      <c r="A41" s="35"/>
      <c r="B41" s="37"/>
      <c r="C41" s="36"/>
      <c r="D41" s="36"/>
      <c r="E41" s="36"/>
      <c r="F41" s="36"/>
      <c r="G41" s="36"/>
      <c r="H41" s="36"/>
      <c r="I41" s="36"/>
      <c r="J41" s="36"/>
      <c r="K41" s="36"/>
      <c r="L41" s="36"/>
      <c r="M41" s="36"/>
      <c r="N41" s="36"/>
      <c r="O41" s="36"/>
      <c r="P41" s="36"/>
      <c r="Q41" s="36"/>
      <c r="R41" s="36"/>
      <c r="S41" s="36"/>
      <c r="T41" s="36"/>
      <c r="U41" s="36"/>
      <c r="V41" s="36"/>
      <c r="W41" s="36"/>
      <c r="X41" s="36"/>
      <c r="Y41" s="36"/>
      <c r="Z41" s="36"/>
      <c r="AA41" s="36"/>
      <c r="AB41" s="36"/>
      <c r="AC41" s="36"/>
      <c r="AD41" s="36"/>
      <c r="AE41" s="36"/>
      <c r="AF41" s="36"/>
      <c r="AG41" s="36"/>
      <c r="AH41" s="38"/>
      <c r="AI41" s="35"/>
      <c r="AJ41" s="35"/>
      <c r="AK41" s="35"/>
      <c r="AL41" s="35"/>
      <c r="AM41" s="35"/>
      <c r="AN41" s="35"/>
    </row>
    <row r="42" spans="1:40" ht="27.75" customHeight="1" thickBot="1" x14ac:dyDescent="0.3">
      <c r="A42" s="35"/>
      <c r="B42" s="37"/>
      <c r="C42" s="36"/>
      <c r="D42" s="36"/>
      <c r="E42" s="36"/>
      <c r="F42" s="547" t="s">
        <v>159</v>
      </c>
      <c r="G42" s="547"/>
      <c r="H42" s="547"/>
      <c r="I42" s="547"/>
      <c r="J42" s="547"/>
      <c r="K42" s="547" t="s">
        <v>160</v>
      </c>
      <c r="L42" s="547"/>
      <c r="M42" s="547"/>
      <c r="N42" s="547"/>
      <c r="O42" s="547"/>
      <c r="P42" s="547" t="s">
        <v>161</v>
      </c>
      <c r="Q42" s="547"/>
      <c r="R42" s="547"/>
      <c r="S42" s="547"/>
      <c r="T42" s="547"/>
      <c r="U42" s="547" t="s">
        <v>162</v>
      </c>
      <c r="V42" s="547"/>
      <c r="W42" s="547"/>
      <c r="X42" s="547"/>
      <c r="Y42" s="547"/>
      <c r="Z42" s="547" t="s">
        <v>163</v>
      </c>
      <c r="AA42" s="547"/>
      <c r="AB42" s="547"/>
      <c r="AC42" s="547"/>
      <c r="AD42" s="547"/>
      <c r="AE42" s="36"/>
      <c r="AF42" s="36"/>
      <c r="AG42" s="36"/>
      <c r="AH42" s="38"/>
      <c r="AI42" s="35"/>
      <c r="AJ42" s="35"/>
      <c r="AK42" s="35"/>
      <c r="AL42" s="35"/>
      <c r="AM42" s="35"/>
      <c r="AN42" s="35"/>
    </row>
    <row r="43" spans="1:40" ht="27.75" customHeight="1" x14ac:dyDescent="0.25">
      <c r="A43" s="35"/>
      <c r="B43" s="567" t="s">
        <v>27</v>
      </c>
      <c r="C43" s="53"/>
      <c r="D43" s="54"/>
      <c r="E43" s="54"/>
      <c r="F43" s="119" t="str">
        <f>IF(AND('2.Identificacion_Riesgos'!$R$10=1,'2.Identificacion_Riesgos'!$T$10=1),'2.Identificacion_Riesgos'!$A$10,"")</f>
        <v>R1</v>
      </c>
      <c r="G43" s="120" t="str">
        <f>IF(AND('2.Identificacion_Riesgos'!$R$12=1,'2.Identificacion_Riesgos'!$T$12=1),'2.Identificacion_Riesgos'!$A$12,"")</f>
        <v>R2</v>
      </c>
      <c r="H43" s="120" t="str">
        <f>IF(AND('2.Identificacion_Riesgos'!$R$14=1,'2.Identificacion_Riesgos'!$T$14=1),'2.Identificacion_Riesgos'!$A$14,"")</f>
        <v>R3</v>
      </c>
      <c r="I43" s="120" t="str">
        <f>IF(AND('2.Identificacion_Riesgos'!$R$16=1,'2.Identificacion_Riesgos'!$T$16=1),'2.Identificacion_Riesgos'!$A$16,"")</f>
        <v/>
      </c>
      <c r="J43" s="121" t="str">
        <f>IF(AND('2.Identificacion_Riesgos'!$R$21=1,'2.Identificacion_Riesgos'!$T$21=1),'2.Identificacion_Riesgos'!$A$21,"")</f>
        <v/>
      </c>
      <c r="K43" s="119" t="str">
        <f>IF(AND('2.Identificacion_Riesgos'!$R$10=1,'2.Identificacion_Riesgos'!$T$10=2),'2.Identificacion_Riesgos'!$A$10,"")</f>
        <v/>
      </c>
      <c r="L43" s="120" t="str">
        <f>IF(AND('2.Identificacion_Riesgos'!$R$12=1,'2.Identificacion_Riesgos'!$T$12=2),'2.Identificacion_Riesgos'!$A$12,"")</f>
        <v/>
      </c>
      <c r="M43" s="120" t="str">
        <f>IF(AND('2.Identificacion_Riesgos'!$R$14=1,'2.Identificacion_Riesgos'!$T$14=2),'2.Identificacion_Riesgos'!$A$14,"")</f>
        <v/>
      </c>
      <c r="N43" s="120" t="str">
        <f>IF(AND('2.Identificacion_Riesgos'!$R$16=1,'2.Identificacion_Riesgos'!$T$16=2),'2.Identificacion_Riesgos'!$A$16,"")</f>
        <v/>
      </c>
      <c r="O43" s="120" t="str">
        <f>IF(AND('2.Identificacion_Riesgos'!$R$21=1,'2.Identificacion_Riesgos'!$T$21=2),'2.Identificacion_Riesgos'!$A$21,"")</f>
        <v/>
      </c>
      <c r="P43" s="124" t="str">
        <f>IF(AND('2.Identificacion_Riesgos'!$R$10=1,'2.Identificacion_Riesgos'!$T$10=3),'2.Identificacion_Riesgos'!$A$10,"")</f>
        <v/>
      </c>
      <c r="Q43" s="125" t="str">
        <f>IF(AND('2.Identificacion_Riesgos'!$R$12=1,'2.Identificacion_Riesgos'!$T$12=3),'2.Identificacion_Riesgos'!$A$12,"")</f>
        <v/>
      </c>
      <c r="R43" s="125" t="str">
        <f>IF(AND('2.Identificacion_Riesgos'!$R$14=1,'2.Identificacion_Riesgos'!$T$14=3),'2.Identificacion_Riesgos'!$A$14,"")</f>
        <v/>
      </c>
      <c r="S43" s="125" t="str">
        <f>IF(AND('2.Identificacion_Riesgos'!$R$16=1,'2.Identificacion_Riesgos'!$T$16=3),'2.Identificacion_Riesgos'!$A$16,"")</f>
        <v/>
      </c>
      <c r="T43" s="126" t="str">
        <f>IF(AND('2.Identificacion_Riesgos'!$R$21=1,'2.Identificacion_Riesgos'!$T$21=3),'2.Identificacion_Riesgos'!$A$21,"")</f>
        <v/>
      </c>
      <c r="U43" s="114" t="str">
        <f>IF(AND('2.Identificacion_Riesgos'!$R$10=1,'2.Identificacion_Riesgos'!$T$10=4),'2.Identificacion_Riesgos'!$A$10,"")</f>
        <v/>
      </c>
      <c r="V43" s="115" t="str">
        <f>IF(AND('2.Identificacion_Riesgos'!$R$12=1,'2.Identificacion_Riesgos'!$T$12=4),'2.Identificacion_Riesgos'!$A$12,"")</f>
        <v/>
      </c>
      <c r="W43" s="115" t="str">
        <f>IF(AND('2.Identificacion_Riesgos'!$R$14=1,'2.Identificacion_Riesgos'!$T$14=4),'2.Identificacion_Riesgos'!$A$14,"")</f>
        <v/>
      </c>
      <c r="X43" s="115" t="str">
        <f>IF(AND('2.Identificacion_Riesgos'!$R$16=1,'2.Identificacion_Riesgos'!$T$16=4),'2.Identificacion_Riesgos'!$A$16,"")</f>
        <v/>
      </c>
      <c r="Y43" s="116" t="str">
        <f>IF(AND('2.Identificacion_Riesgos'!$R$21=1,'2.Identificacion_Riesgos'!$T$21=4),'2.Identificacion_Riesgos'!$A$21,"")</f>
        <v/>
      </c>
      <c r="Z43" s="115" t="str">
        <f>IF(AND('2.Identificacion_Riesgos'!$R$10=1,'2.Identificacion_Riesgos'!$T$10=5),'2.Identificacion_Riesgos'!$A$10,"")</f>
        <v/>
      </c>
      <c r="AA43" s="115" t="str">
        <f>IF(AND('2.Identificacion_Riesgos'!$R$12=1,'2.Identificacion_Riesgos'!$T$12=5),'2.Identificacion_Riesgos'!$A$12,"")</f>
        <v/>
      </c>
      <c r="AB43" s="115" t="str">
        <f>IF(AND('2.Identificacion_Riesgos'!$R$14=1,'2.Identificacion_Riesgos'!$T$14=5),'2.Identificacion_Riesgos'!$A$14,"")</f>
        <v/>
      </c>
      <c r="AC43" s="115" t="str">
        <f>IF(AND('2.Identificacion_Riesgos'!$R$16=1,'2.Identificacion_Riesgos'!$T$16=5),'2.Identificacion_Riesgos'!$A$16,"")</f>
        <v/>
      </c>
      <c r="AD43" s="116" t="str">
        <f>IF(AND('2.Identificacion_Riesgos'!$R$21=1,'2.Identificacion_Riesgos'!$T$21=5),'2.Identificacion_Riesgos'!$A$21,"")</f>
        <v/>
      </c>
      <c r="AE43" s="36"/>
      <c r="AF43" s="36"/>
      <c r="AG43" s="36"/>
      <c r="AH43" s="38"/>
      <c r="AI43" s="35"/>
      <c r="AJ43" s="35"/>
      <c r="AK43" s="35"/>
      <c r="AL43" s="35"/>
      <c r="AM43" s="35"/>
      <c r="AN43" s="35"/>
    </row>
    <row r="44" spans="1:40" ht="27.75" customHeight="1" x14ac:dyDescent="0.25">
      <c r="A44" s="35"/>
      <c r="B44" s="567"/>
      <c r="C44" s="546" t="s">
        <v>164</v>
      </c>
      <c r="D44" s="546"/>
      <c r="E44" s="546"/>
      <c r="F44" s="122" t="str">
        <f>IF(AND('2.Identificacion_Riesgos'!$R$26=1,'2.Identificacion_Riesgos'!$T$26=1),'2.Identificacion_Riesgos'!$A$26,"")</f>
        <v/>
      </c>
      <c r="G44" s="42" t="str">
        <f>IF(AND('2.Identificacion_Riesgos'!$R$31=1,'2.Identificacion_Riesgos'!$T$31=1),'2.Identificacion_Riesgos'!$A$31,"")</f>
        <v/>
      </c>
      <c r="H44" s="43" t="str">
        <f>IF(AND('2.Identificacion_Riesgos'!$R$36=1,'2.Identificacion_Riesgos'!$T$36=1),'2.Identificacion_Riesgos'!$A$36,"")</f>
        <v/>
      </c>
      <c r="I44" s="42" t="str">
        <f>IF(AND('2.Identificacion_Riesgos'!$R$41=1,'2.Identificacion_Riesgos'!$T$41=1),'2.Identificacion_Riesgos'!$A$41,"")</f>
        <v/>
      </c>
      <c r="J44" s="123" t="str">
        <f>IF(AND('2.Identificacion_Riesgos'!$R$46=1,'2.Identificacion_Riesgos'!$T$46=1),'2.Identificacion_Riesgos'!$A$46,"")</f>
        <v/>
      </c>
      <c r="K44" s="122" t="str">
        <f>IF(AND('2.Identificacion_Riesgos'!$R$26=1,'2.Identificacion_Riesgos'!$T$26=2),'2.Identificacion_Riesgos'!$A$26,"")</f>
        <v/>
      </c>
      <c r="L44" s="42" t="str">
        <f>IF(AND('2.Identificacion_Riesgos'!$R$31=1,'2.Identificacion_Riesgos'!$T$31=2),'2.Identificacion_Riesgos'!$A$31,"")</f>
        <v/>
      </c>
      <c r="M44" s="43" t="str">
        <f>IF(AND('2.Identificacion_Riesgos'!$R$36=1,'2.Identificacion_Riesgos'!$T$36=2),'2.Identificacion_Riesgos'!$A$36,"")</f>
        <v/>
      </c>
      <c r="N44" s="42" t="str">
        <f>IF(AND('2.Identificacion_Riesgos'!$R$41=1,'2.Identificacion_Riesgos'!$T$41=2),'2.Identificacion_Riesgos'!$A$41,"")</f>
        <v/>
      </c>
      <c r="O44" s="43" t="str">
        <f>IF(AND('2.Identificacion_Riesgos'!$R$46=1,'2.Identificacion_Riesgos'!$T$46=2),'2.Identificacion_Riesgos'!$A$46,"")</f>
        <v/>
      </c>
      <c r="P44" s="127" t="str">
        <f>IF(AND('2.Identificacion_Riesgos'!$R$26=1,'2.Identificacion_Riesgos'!$T$26=3),'2.Identificacion_Riesgos'!$A$26,"")</f>
        <v/>
      </c>
      <c r="Q44" s="44" t="str">
        <f>IF(AND('2.Identificacion_Riesgos'!$R$31=1,'2.Identificacion_Riesgos'!$T$31=3),'2.Identificacion_Riesgos'!$A$31,"")</f>
        <v/>
      </c>
      <c r="R44" s="45" t="str">
        <f>IF(AND('2.Identificacion_Riesgos'!$R$36=1,'2.Identificacion_Riesgos'!$T$36=3),'2.Identificacion_Riesgos'!$A$36,"")</f>
        <v/>
      </c>
      <c r="S44" s="44" t="str">
        <f>IF(AND('2.Identificacion_Riesgos'!$R$41=1,'2.Identificacion_Riesgos'!$T$41=3),'2.Identificacion_Riesgos'!$A$41,"")</f>
        <v/>
      </c>
      <c r="T44" s="128" t="str">
        <f>IF(AND('2.Identificacion_Riesgos'!$R$46=1,'2.Identificacion_Riesgos'!$T$46=3),'2.Identificacion_Riesgos'!$A$46,"")</f>
        <v/>
      </c>
      <c r="U44" s="117" t="str">
        <f>IF(AND('2.Identificacion_Riesgos'!$R$26=1,'2.Identificacion_Riesgos'!$T$26=4),'2.Identificacion_Riesgos'!$A$26,"")</f>
        <v/>
      </c>
      <c r="V44" s="46" t="str">
        <f>IF(AND('2.Identificacion_Riesgos'!$R$31=1,'2.Identificacion_Riesgos'!$T$31=4),'2.Identificacion_Riesgos'!$A$31,"")</f>
        <v/>
      </c>
      <c r="W44" s="47" t="str">
        <f>IF(AND('2.Identificacion_Riesgos'!$R$36=1,'2.Identificacion_Riesgos'!$T$36=4),'2.Identificacion_Riesgos'!$A$36,"")</f>
        <v/>
      </c>
      <c r="X44" s="46" t="str">
        <f>IF(AND('2.Identificacion_Riesgos'!$R$41=1,'2.Identificacion_Riesgos'!$T$41=4),'2.Identificacion_Riesgos'!$A$41,"")</f>
        <v/>
      </c>
      <c r="Y44" s="118" t="str">
        <f>IF(AND('2.Identificacion_Riesgos'!$R$46=1,'2.Identificacion_Riesgos'!$T$46=4),'2.Identificacion_Riesgos'!$A$46,"")</f>
        <v/>
      </c>
      <c r="Z44" s="46" t="str">
        <f>IF(AND('2.Identificacion_Riesgos'!$R$26=1,'2.Identificacion_Riesgos'!$T$26=5),'2.Identificacion_Riesgos'!$A$26,"")</f>
        <v/>
      </c>
      <c r="AA44" s="46" t="str">
        <f>IF(AND('2.Identificacion_Riesgos'!$R$31=1,'2.Identificacion_Riesgos'!$T$31=5),'2.Identificacion_Riesgos'!$A$31,"")</f>
        <v/>
      </c>
      <c r="AB44" s="47" t="str">
        <f>IF(AND('2.Identificacion_Riesgos'!$R$36=1,'2.Identificacion_Riesgos'!$T$36=5),'2.Identificacion_Riesgos'!$A$36,"")</f>
        <v/>
      </c>
      <c r="AC44" s="46" t="str">
        <f>IF(AND('2.Identificacion_Riesgos'!$R$41=1,'2.Identificacion_Riesgos'!$T$41=5),'2.Identificacion_Riesgos'!$A$41,"")</f>
        <v/>
      </c>
      <c r="AD44" s="118" t="str">
        <f>IF(AND('2.Identificacion_Riesgos'!$R$46=1,'2.Identificacion_Riesgos'!$T$46=5),'2.Identificacion_Riesgos'!$A$46,"")</f>
        <v/>
      </c>
      <c r="AE44" s="36"/>
      <c r="AF44" s="36"/>
      <c r="AG44" s="36"/>
      <c r="AH44" s="38"/>
      <c r="AI44" s="35"/>
      <c r="AJ44" s="35"/>
      <c r="AK44" s="35"/>
      <c r="AL44" s="35"/>
      <c r="AM44" s="35"/>
      <c r="AN44" s="35"/>
    </row>
    <row r="45" spans="1:40" ht="27.75" customHeight="1" thickBot="1" x14ac:dyDescent="0.3">
      <c r="A45" s="35"/>
      <c r="B45" s="567"/>
      <c r="C45" s="54"/>
      <c r="D45" s="54"/>
      <c r="E45" s="54"/>
      <c r="F45" s="548">
        <v>0.04</v>
      </c>
      <c r="G45" s="549"/>
      <c r="H45" s="549"/>
      <c r="I45" s="549"/>
      <c r="J45" s="550"/>
      <c r="K45" s="548">
        <v>0.16</v>
      </c>
      <c r="L45" s="549"/>
      <c r="M45" s="549"/>
      <c r="N45" s="549"/>
      <c r="O45" s="549"/>
      <c r="P45" s="551">
        <v>0.32</v>
      </c>
      <c r="Q45" s="552"/>
      <c r="R45" s="552"/>
      <c r="S45" s="552"/>
      <c r="T45" s="553"/>
      <c r="U45" s="543">
        <v>0.6</v>
      </c>
      <c r="V45" s="544"/>
      <c r="W45" s="544"/>
      <c r="X45" s="544"/>
      <c r="Y45" s="545"/>
      <c r="Z45" s="554">
        <v>0.68</v>
      </c>
      <c r="AA45" s="544"/>
      <c r="AB45" s="544"/>
      <c r="AC45" s="544"/>
      <c r="AD45" s="545"/>
      <c r="AE45" s="36"/>
      <c r="AF45" s="36"/>
      <c r="AG45" s="36"/>
      <c r="AH45" s="38"/>
      <c r="AI45" s="35"/>
      <c r="AJ45" s="35"/>
      <c r="AK45" s="35"/>
      <c r="AL45" s="35"/>
      <c r="AM45" s="35"/>
      <c r="AN45" s="35"/>
    </row>
    <row r="46" spans="1:40" ht="27.75" customHeight="1" x14ac:dyDescent="0.25">
      <c r="A46" s="35"/>
      <c r="B46" s="567"/>
      <c r="C46" s="54"/>
      <c r="D46" s="54"/>
      <c r="E46" s="54"/>
      <c r="F46" s="119" t="str">
        <f>IF(AND('2.Identificacion_Riesgos'!$R$10=2,'2.Identificacion_Riesgos'!$T$10=1),'2.Identificacion_Riesgos'!$A$10,"")</f>
        <v/>
      </c>
      <c r="G46" s="120" t="str">
        <f>IF(AND('2.Identificacion_Riesgos'!$R$12=2,'2.Identificacion_Riesgos'!$T$12=1),'2.Identificacion_Riesgos'!$A$12,"")</f>
        <v/>
      </c>
      <c r="H46" s="120" t="str">
        <f>IF(AND('2.Identificacion_Riesgos'!$R$14=2,'2.Identificacion_Riesgos'!$T$14=1),'2.Identificacion_Riesgos'!$A$14,"")</f>
        <v/>
      </c>
      <c r="I46" s="120" t="str">
        <f>IF(AND('2.Identificacion_Riesgos'!$R$16=2,'2.Identificacion_Riesgos'!$T$16=1),'2.Identificacion_Riesgos'!$A$16,"")</f>
        <v/>
      </c>
      <c r="J46" s="121" t="str">
        <f>IF(AND('2.Identificacion_Riesgos'!$R$21=2,'2.Identificacion_Riesgos'!$T$21=1),'2.Identificacion_Riesgos'!$A$21,"")</f>
        <v/>
      </c>
      <c r="K46" s="119" t="str">
        <f>IF(AND('2.Identificacion_Riesgos'!$R$10=2,'2.Identificacion_Riesgos'!$T$10=2),'2.Identificacion_Riesgos'!$A$10,"")</f>
        <v/>
      </c>
      <c r="L46" s="120" t="str">
        <f>IF(AND('2.Identificacion_Riesgos'!$R$12=2,'2.Identificacion_Riesgos'!$T$12=2),'2.Identificacion_Riesgos'!$A$12,"")</f>
        <v/>
      </c>
      <c r="M46" s="120" t="str">
        <f>IF(AND('2.Identificacion_Riesgos'!$R$14=2,'2.Identificacion_Riesgos'!$T$14=2),'2.Identificacion_Riesgos'!$A$14,"")</f>
        <v/>
      </c>
      <c r="N46" s="120" t="str">
        <f>IF(AND('2.Identificacion_Riesgos'!$R$16=2,'2.Identificacion_Riesgos'!$T$16=2),'2.Identificacion_Riesgos'!$A$16,"")</f>
        <v/>
      </c>
      <c r="O46" s="121" t="str">
        <f>IF(AND('2.Identificacion_Riesgos'!$R$21=2,'2.Identificacion_Riesgos'!$T$21=2),'2.Identificacion_Riesgos'!$A$21,"")</f>
        <v/>
      </c>
      <c r="P46" s="124" t="str">
        <f>IF(AND('2.Identificacion_Riesgos'!$R$10=2,'2.Identificacion_Riesgos'!$T$10=3),'2.Identificacion_Riesgos'!$A$10,"")</f>
        <v/>
      </c>
      <c r="Q46" s="125" t="str">
        <f>IF(AND('2.Identificacion_Riesgos'!$R$12=2,'2.Identificacion_Riesgos'!$T$12=3),'2.Identificacion_Riesgos'!$A$12,"")</f>
        <v/>
      </c>
      <c r="R46" s="125" t="str">
        <f>IF(AND('2.Identificacion_Riesgos'!$R$14=2,'2.Identificacion_Riesgos'!$T$14=3),'2.Identificacion_Riesgos'!$A$14,"")</f>
        <v/>
      </c>
      <c r="S46" s="125" t="str">
        <f>IF(AND('2.Identificacion_Riesgos'!$R$16=2,'2.Identificacion_Riesgos'!$T$16=3),'2.Identificacion_Riesgos'!$A$16,"")</f>
        <v/>
      </c>
      <c r="T46" s="126" t="str">
        <f>IF(AND('2.Identificacion_Riesgos'!$R$21=2,'2.Identificacion_Riesgos'!$T$21=3),'2.Identificacion_Riesgos'!$A$21,"")</f>
        <v/>
      </c>
      <c r="U46" s="114" t="str">
        <f>IF(AND('2.Identificacion_Riesgos'!$R$10=2,'2.Identificacion_Riesgos'!$T$10=4),'2.Identificacion_Riesgos'!$A$10,"")</f>
        <v/>
      </c>
      <c r="V46" s="115" t="str">
        <f>IF(AND('2.Identificacion_Riesgos'!$R$12=2,'2.Identificacion_Riesgos'!$T$12=4),'2.Identificacion_Riesgos'!$A$12,"")</f>
        <v/>
      </c>
      <c r="W46" s="115" t="str">
        <f>IF(AND('2.Identificacion_Riesgos'!$R$14=2,'2.Identificacion_Riesgos'!$T$14=4),'2.Identificacion_Riesgos'!$A$14,"")</f>
        <v/>
      </c>
      <c r="X46" s="115" t="str">
        <f>IF(AND('2.Identificacion_Riesgos'!$R$16=2,'2.Identificacion_Riesgos'!$T$16=4),'2.Identificacion_Riesgos'!$A$16,"")</f>
        <v/>
      </c>
      <c r="Y46" s="116" t="str">
        <f>IF(AND('2.Identificacion_Riesgos'!$R$21=2,'2.Identificacion_Riesgos'!$T$21=4),'2.Identificacion_Riesgos'!$A$21,"")</f>
        <v/>
      </c>
      <c r="Z46" s="110" t="str">
        <f>IF(AND('2.Identificacion_Riesgos'!$R$10=2,'2.Identificacion_Riesgos'!$T$10=5),'2.Identificacion_Riesgos'!A10,"")</f>
        <v/>
      </c>
      <c r="AA46" s="110" t="str">
        <f>IF(AND('2.Identificacion_Riesgos'!$R$12=2,'2.Identificacion_Riesgos'!$T$12=5),'2.Identificacion_Riesgos'!$A$12,"")</f>
        <v/>
      </c>
      <c r="AB46" s="110" t="str">
        <f>IF(AND('2.Identificacion_Riesgos'!$R$14=2,'2.Identificacion_Riesgos'!$T$14=5),'2.Identificacion_Riesgos'!$A$14,"")</f>
        <v/>
      </c>
      <c r="AC46" s="110" t="str">
        <f>IF(AND('2.Identificacion_Riesgos'!$R$16=2,'2.Identificacion_Riesgos'!$T$16=5),'2.Identificacion_Riesgos'!$A$16,"")</f>
        <v/>
      </c>
      <c r="AD46" s="111" t="str">
        <f>IF(AND('2.Identificacion_Riesgos'!$R$21=2,'2.Identificacion_Riesgos'!$T$21=5),'2.Identificacion_Riesgos'!$A$21,"")</f>
        <v/>
      </c>
      <c r="AE46" s="36"/>
      <c r="AF46" s="36"/>
      <c r="AG46" s="36"/>
      <c r="AH46" s="38"/>
      <c r="AI46" s="35"/>
      <c r="AJ46" s="35"/>
      <c r="AK46" s="35"/>
      <c r="AL46" s="35"/>
      <c r="AM46" s="35"/>
      <c r="AN46" s="35"/>
    </row>
    <row r="47" spans="1:40" ht="27.75" customHeight="1" x14ac:dyDescent="0.25">
      <c r="A47" s="35"/>
      <c r="B47" s="567"/>
      <c r="C47" s="546" t="s">
        <v>165</v>
      </c>
      <c r="D47" s="546"/>
      <c r="E47" s="546"/>
      <c r="F47" s="122" t="str">
        <f>IF(AND('2.Identificacion_Riesgos'!$R$26=2,'2.Identificacion_Riesgos'!$T$26=1),'2.Identificacion_Riesgos'!$A$26,"")</f>
        <v/>
      </c>
      <c r="G47" s="42" t="str">
        <f>IF(AND('2.Identificacion_Riesgos'!$R$31=2,'2.Identificacion_Riesgos'!$T$31=1),'2.Identificacion_Riesgos'!$A$31,"")</f>
        <v/>
      </c>
      <c r="H47" s="43" t="str">
        <f>IF(AND('2.Identificacion_Riesgos'!$R$36=2,'2.Identificacion_Riesgos'!$T$36=1),'2.Identificacion_Riesgos'!$A$36,"")</f>
        <v/>
      </c>
      <c r="I47" s="42" t="str">
        <f>IF(AND('2.Identificacion_Riesgos'!$R$41=2,'2.Identificacion_Riesgos'!$T$41=1),'2.Identificacion_Riesgos'!$A$41,"")</f>
        <v/>
      </c>
      <c r="J47" s="123" t="str">
        <f>IF(AND('2.Identificacion_Riesgos'!$R$46=2,'2.Identificacion_Riesgos'!$T$46=1),'2.Identificacion_Riesgos'!$A$46,"")</f>
        <v/>
      </c>
      <c r="K47" s="122" t="str">
        <f>IF(AND('2.Identificacion_Riesgos'!$R$26=2,'2.Identificacion_Riesgos'!$T$26=2),'2.Identificacion_Riesgos'!$A$26,"")</f>
        <v/>
      </c>
      <c r="L47" s="42" t="str">
        <f>IF(AND('2.Identificacion_Riesgos'!$R$31=2,'2.Identificacion_Riesgos'!$T$31=2),'2.Identificacion_Riesgos'!$A$31,"")</f>
        <v/>
      </c>
      <c r="M47" s="43" t="str">
        <f>IF(AND('2.Identificacion_Riesgos'!$R$36=2,'2.Identificacion_Riesgos'!$T$36=2),'2.Identificacion_Riesgos'!$A$36,"")</f>
        <v/>
      </c>
      <c r="N47" s="42" t="str">
        <f>IF(AND('2.Identificacion_Riesgos'!$R$41=2,'2.Identificacion_Riesgos'!$T$41=2),'2.Identificacion_Riesgos'!$A$41,"")</f>
        <v/>
      </c>
      <c r="O47" s="123" t="str">
        <f>IF(AND('2.Identificacion_Riesgos'!$R$46=2,'2.Identificacion_Riesgos'!$T$46=2),'2.Identificacion_Riesgos'!$A$46,"")</f>
        <v/>
      </c>
      <c r="P47" s="127" t="str">
        <f>IF(AND('2.Identificacion_Riesgos'!$R$26=2,'2.Identificacion_Riesgos'!$T$26=3),'2.Identificacion_Riesgos'!$A$26,"")</f>
        <v/>
      </c>
      <c r="Q47" s="44" t="str">
        <f>IF(AND('2.Identificacion_Riesgos'!$R$31=2,'2.Identificacion_Riesgos'!$T$31=3),'2.Identificacion_Riesgos'!$A$31,"")</f>
        <v/>
      </c>
      <c r="R47" s="45" t="str">
        <f>IF(AND('2.Identificacion_Riesgos'!$R$36=2,'2.Identificacion_Riesgos'!$T$36=3),'2.Identificacion_Riesgos'!$A$36,"")</f>
        <v/>
      </c>
      <c r="S47" s="44" t="str">
        <f>IF(AND('2.Identificacion_Riesgos'!$R$41=2,'2.Identificacion_Riesgos'!$T$41=3),'2.Identificacion_Riesgos'!$A$41,"")</f>
        <v/>
      </c>
      <c r="T47" s="128" t="str">
        <f>IF(AND('2.Identificacion_Riesgos'!$R$46=2,'2.Identificacion_Riesgos'!$T$46=3),'2.Identificacion_Riesgos'!$A$46,"")</f>
        <v/>
      </c>
      <c r="U47" s="117" t="str">
        <f>IF(AND('2.Identificacion_Riesgos'!$R$26=2,'2.Identificacion_Riesgos'!$T$26=4),'2.Identificacion_Riesgos'!$A$26,"")</f>
        <v/>
      </c>
      <c r="V47" s="46" t="str">
        <f>IF(AND('2.Identificacion_Riesgos'!$R$31=2,'2.Identificacion_Riesgos'!$T$31=4),'2.Identificacion_Riesgos'!$A$31,"")</f>
        <v/>
      </c>
      <c r="W47" s="47" t="str">
        <f>IF(AND('2.Identificacion_Riesgos'!$R$36=2,'2.Identificacion_Riesgos'!$T$36=4),'2.Identificacion_Riesgos'!$A$36,"")</f>
        <v/>
      </c>
      <c r="X47" s="46" t="str">
        <f>IF(AND('2.Identificacion_Riesgos'!$R$41=2,'2.Identificacion_Riesgos'!$T$41=4),'2.Identificacion_Riesgos'!$A$41,"")</f>
        <v/>
      </c>
      <c r="Y47" s="118" t="str">
        <f>IF(AND('2.Identificacion_Riesgos'!$R$46=2,'2.Identificacion_Riesgos'!$T$46=4),'2.Identificacion_Riesgos'!$A$46,"")</f>
        <v/>
      </c>
      <c r="Z47" s="48" t="str">
        <f>IF(AND('2.Identificacion_Riesgos'!$R$26=2,'2.Identificacion_Riesgos'!$T$26=5),'2.Identificacion_Riesgos'!$A$26,"")</f>
        <v/>
      </c>
      <c r="AA47" s="48" t="str">
        <f>IF(AND('2.Identificacion_Riesgos'!$R$31=2,'2.Identificacion_Riesgos'!$T$31=5),'2.Identificacion_Riesgos'!$A$31,"")</f>
        <v/>
      </c>
      <c r="AB47" s="49" t="str">
        <f>IF(AND('2.Identificacion_Riesgos'!$R$36=2,'2.Identificacion_Riesgos'!$T$36=5),'2.Identificacion_Riesgos'!$A$36,"")</f>
        <v/>
      </c>
      <c r="AC47" s="48" t="str">
        <f>IF(AND('2.Identificacion_Riesgos'!$R$41=2,'2.Identificacion_Riesgos'!$T$41=5),'2.Identificacion_Riesgos'!$A$41,"")</f>
        <v/>
      </c>
      <c r="AD47" s="113" t="str">
        <f>IF(AND('2.Identificacion_Riesgos'!$R$46=2,'2.Identificacion_Riesgos'!$T$46=5),'2.Identificacion_Riesgos'!$A$46,"")</f>
        <v/>
      </c>
      <c r="AE47" s="36"/>
      <c r="AF47" s="36"/>
      <c r="AG47" s="36"/>
      <c r="AH47" s="38"/>
      <c r="AI47" s="35"/>
      <c r="AJ47" s="35"/>
      <c r="AK47" s="35"/>
      <c r="AL47" s="35"/>
      <c r="AM47" s="35"/>
      <c r="AN47" s="35"/>
    </row>
    <row r="48" spans="1:40" ht="27.75" customHeight="1" thickBot="1" x14ac:dyDescent="0.3">
      <c r="A48" s="35"/>
      <c r="B48" s="567"/>
      <c r="C48" s="54"/>
      <c r="D48" s="54"/>
      <c r="E48" s="54"/>
      <c r="F48" s="548">
        <v>0.08</v>
      </c>
      <c r="G48" s="549"/>
      <c r="H48" s="549"/>
      <c r="I48" s="549"/>
      <c r="J48" s="550"/>
      <c r="K48" s="548">
        <v>0.2</v>
      </c>
      <c r="L48" s="549"/>
      <c r="M48" s="549"/>
      <c r="N48" s="549"/>
      <c r="O48" s="550"/>
      <c r="P48" s="555">
        <v>0.36</v>
      </c>
      <c r="Q48" s="556"/>
      <c r="R48" s="556"/>
      <c r="S48" s="556"/>
      <c r="T48" s="557"/>
      <c r="U48" s="558">
        <v>0.55000000000000004</v>
      </c>
      <c r="V48" s="559"/>
      <c r="W48" s="559"/>
      <c r="X48" s="559"/>
      <c r="Y48" s="560"/>
      <c r="Z48" s="561">
        <v>0.88</v>
      </c>
      <c r="AA48" s="562"/>
      <c r="AB48" s="562"/>
      <c r="AC48" s="562"/>
      <c r="AD48" s="563"/>
      <c r="AE48" s="36"/>
      <c r="AF48" s="36"/>
      <c r="AG48" s="36"/>
      <c r="AH48" s="38"/>
      <c r="AI48" s="35"/>
      <c r="AJ48" s="35"/>
      <c r="AK48" s="35"/>
      <c r="AL48" s="35"/>
      <c r="AM48" s="35"/>
      <c r="AN48" s="35"/>
    </row>
    <row r="49" spans="1:40" ht="27.75" customHeight="1" x14ac:dyDescent="0.25">
      <c r="A49" s="35"/>
      <c r="B49" s="567"/>
      <c r="C49" s="54"/>
      <c r="D49" s="54"/>
      <c r="E49" s="54"/>
      <c r="F49" s="119" t="str">
        <f>IF(AND('2.Identificacion_Riesgos'!$R$10=3,'2.Identificacion_Riesgos'!$T$10=1),'2.Identificacion_Riesgos'!$A$10,"")</f>
        <v/>
      </c>
      <c r="G49" s="120" t="str">
        <f>IF(AND('2.Identificacion_Riesgos'!$R$12=3,'2.Identificacion_Riesgos'!$T$12=1),'2.Identificacion_Riesgos'!$A$12,"")</f>
        <v/>
      </c>
      <c r="H49" s="120" t="str">
        <f>IF(AND('2.Identificacion_Riesgos'!$R$14=3,'2.Identificacion_Riesgos'!$T$14=1),'2.Identificacion_Riesgos'!$A$14,"")</f>
        <v/>
      </c>
      <c r="I49" s="120" t="str">
        <f>IF(AND('2.Identificacion_Riesgos'!$R$16=3,'2.Identificacion_Riesgos'!$T$16=1),'2.Identificacion_Riesgos'!$A$16,"")</f>
        <v/>
      </c>
      <c r="J49" s="121" t="str">
        <f>IF(AND('2.Identificacion_Riesgos'!$R$21=3,'2.Identificacion_Riesgos'!$T$21=1),'2.Identificacion_Riesgos'!$A$21,"")</f>
        <v/>
      </c>
      <c r="K49" s="124" t="str">
        <f>IF(AND('2.Identificacion_Riesgos'!$R$10=3,'2.Identificacion_Riesgos'!$T$10=2),'2.Identificacion_Riesgos'!$A$10,"")</f>
        <v/>
      </c>
      <c r="L49" s="125" t="str">
        <f>IF(AND('2.Identificacion_Riesgos'!$R$12=3,'2.Identificacion_Riesgos'!$T$12=2),'2.Identificacion_Riesgos'!$A$12,"")</f>
        <v/>
      </c>
      <c r="M49" s="125" t="str">
        <f>IF(AND('2.Identificacion_Riesgos'!$R$14=3,'2.Identificacion_Riesgos'!$T$14=2),'2.Identificacion_Riesgos'!$A$14,"")</f>
        <v/>
      </c>
      <c r="N49" s="125" t="str">
        <f>IF(AND('2.Identificacion_Riesgos'!$R$16=3,'2.Identificacion_Riesgos'!$T$16=2),'2.Identificacion_Riesgos'!$A$16,"")</f>
        <v/>
      </c>
      <c r="O49" s="126" t="str">
        <f>IF(AND('2.Identificacion_Riesgos'!$R$21=3,'2.Identificacion_Riesgos'!$T$21=2),'2.Identificacion_Riesgos'!$A$21,"")</f>
        <v/>
      </c>
      <c r="P49" s="114" t="str">
        <f>IF(AND('2.Identificacion_Riesgos'!$R$10=3,'2.Identificacion_Riesgos'!$T$10=3),'2.Identificacion_Riesgos'!$A$10,"")</f>
        <v/>
      </c>
      <c r="Q49" s="115" t="str">
        <f>IF(AND('2.Identificacion_Riesgos'!$R$12=3,'2.Identificacion_Riesgos'!$T$12=3),'2.Identificacion_Riesgos'!$A$12,"")</f>
        <v/>
      </c>
      <c r="R49" s="115" t="str">
        <f>IF(AND('2.Identificacion_Riesgos'!$R$14=3,'2.Identificacion_Riesgos'!$T$14=3),'2.Identificacion_Riesgos'!$A$14,"")</f>
        <v/>
      </c>
      <c r="S49" s="115" t="str">
        <f>IF(AND('2.Identificacion_Riesgos'!$R$16=3,'2.Identificacion_Riesgos'!$T$16=3),'2.Identificacion_Riesgos'!$A$16,"")</f>
        <v/>
      </c>
      <c r="T49" s="116" t="str">
        <f>IF(AND('2.Identificacion_Riesgos'!$R$21=3,'2.Identificacion_Riesgos'!$T$21=3),'2.Identificacion_Riesgos'!$A$21,"")</f>
        <v/>
      </c>
      <c r="U49" s="109" t="str">
        <f>IF(AND('2.Identificacion_Riesgos'!$R$10=3,'2.Identificacion_Riesgos'!$T$10=4),'2.Identificacion_Riesgos'!$A$10,"")</f>
        <v/>
      </c>
      <c r="V49" s="110" t="str">
        <f>IF(AND('2.Identificacion_Riesgos'!$R$12=3,'2.Identificacion_Riesgos'!$T$12=4),'2.Identificacion_Riesgos'!$A$12,"")</f>
        <v/>
      </c>
      <c r="W49" s="110" t="str">
        <f>IF(AND('2.Identificacion_Riesgos'!$R$14=3,'2.Identificacion_Riesgos'!$T$14=4),'2.Identificacion_Riesgos'!$A$14,"")</f>
        <v/>
      </c>
      <c r="X49" s="110" t="str">
        <f>IF(AND('2.Identificacion_Riesgos'!$R$16=3,'2.Identificacion_Riesgos'!$T$16=4),'2.Identificacion_Riesgos'!$A$16,"")</f>
        <v/>
      </c>
      <c r="Y49" s="111" t="str">
        <f>IF(AND('2.Identificacion_Riesgos'!$R$21=3,'2.Identificacion_Riesgos'!$T$21=4),'2.Identificacion_Riesgos'!$A$21,"")</f>
        <v/>
      </c>
      <c r="Z49" s="109" t="str">
        <f>IF(AND('2.Identificacion_Riesgos'!$R$10=3,'2.Identificacion_Riesgos'!$T$10=5),'2.Identificacion_Riesgos'!$A$10,"")</f>
        <v/>
      </c>
      <c r="AA49" s="110" t="str">
        <f>IF(AND('2.Identificacion_Riesgos'!$R$12=3,'2.Identificacion_Riesgos'!$T$12=5),'2.Identificacion_Riesgos'!$A$12,"")</f>
        <v/>
      </c>
      <c r="AB49" s="110" t="str">
        <f>IF(AND('2.Identificacion_Riesgos'!$R$14=3,'2.Identificacion_Riesgos'!$T$14=5),'2.Identificacion_Riesgos'!$A$14,"")</f>
        <v/>
      </c>
      <c r="AC49" s="110" t="str">
        <f>IF(AND('2.Identificacion_Riesgos'!$R$16=3,'2.Identificacion_Riesgos'!$T$16=5),'2.Identificacion_Riesgos'!$A$16,"")</f>
        <v/>
      </c>
      <c r="AD49" s="111" t="str">
        <f>IF(AND('2.Identificacion_Riesgos'!$R$21=3,'2.Identificacion_Riesgos'!$T$21=5),'2.Identificacion_Riesgos'!$A$21,"")</f>
        <v/>
      </c>
      <c r="AE49" s="36"/>
      <c r="AF49" s="36"/>
      <c r="AG49" s="36"/>
      <c r="AH49" s="38"/>
      <c r="AI49" s="35"/>
      <c r="AJ49" s="35"/>
      <c r="AK49" s="35"/>
      <c r="AL49" s="35"/>
      <c r="AM49" s="35"/>
      <c r="AN49" s="35"/>
    </row>
    <row r="50" spans="1:40" ht="27.75" customHeight="1" x14ac:dyDescent="0.25">
      <c r="A50" s="35"/>
      <c r="B50" s="567"/>
      <c r="C50" s="546" t="s">
        <v>166</v>
      </c>
      <c r="D50" s="546"/>
      <c r="E50" s="546"/>
      <c r="F50" s="122" t="str">
        <f>IF(AND('2.Identificacion_Riesgos'!$R$26=3,'2.Identificacion_Riesgos'!$T$26=1),'2.Identificacion_Riesgos'!$A$26,"")</f>
        <v/>
      </c>
      <c r="G50" s="42" t="str">
        <f>IF(AND('2.Identificacion_Riesgos'!$R$31=3,'2.Identificacion_Riesgos'!$T$31=1),'2.Identificacion_Riesgos'!$A$31,"")</f>
        <v/>
      </c>
      <c r="H50" s="43" t="str">
        <f>IF(AND('2.Identificacion_Riesgos'!$R$36=3,'2.Identificacion_Riesgos'!$T$36=1),'2.Identificacion_Riesgos'!$A$36,"")</f>
        <v/>
      </c>
      <c r="I50" s="42" t="str">
        <f>IF(AND('2.Identificacion_Riesgos'!$R$41=3,'2.Identificacion_Riesgos'!$T$41=1),'2.Identificacion_Riesgos'!$A$41,"")</f>
        <v/>
      </c>
      <c r="J50" s="123" t="str">
        <f>IF(AND('2.Identificacion_Riesgos'!$R$46=3,'2.Identificacion_Riesgos'!$T$46=1),'2.Identificacion_Riesgos'!$A$46,"")</f>
        <v/>
      </c>
      <c r="K50" s="127" t="str">
        <f>IF(AND('2.Identificacion_Riesgos'!$R$26=3,'2.Identificacion_Riesgos'!$T$26=2),'2.Identificacion_Riesgos'!$A$26,"")</f>
        <v/>
      </c>
      <c r="L50" s="44" t="str">
        <f>IF(AND('2.Identificacion_Riesgos'!$R$31=3,'2.Identificacion_Riesgos'!$T$31=2),'2.Identificacion_Riesgos'!$A$31,"")</f>
        <v/>
      </c>
      <c r="M50" s="45" t="str">
        <f>IF(AND('2.Identificacion_Riesgos'!$R$36=3,'2.Identificacion_Riesgos'!$T$36=2),'2.Identificacion_Riesgos'!$A$36,"")</f>
        <v/>
      </c>
      <c r="N50" s="44" t="str">
        <f>IF(AND('2.Identificacion_Riesgos'!$R$41=3,'2.Identificacion_Riesgos'!$T$41=2),'2.Identificacion_Riesgos'!$A$41,"")</f>
        <v/>
      </c>
      <c r="O50" s="128" t="str">
        <f>IF(AND('2.Identificacion_Riesgos'!$R$46=3,'2.Identificacion_Riesgos'!$T$46=2),'2.Identificacion_Riesgos'!$A$46,"")</f>
        <v/>
      </c>
      <c r="P50" s="117" t="str">
        <f>IF(AND('2.Identificacion_Riesgos'!$R$26=3,'2.Identificacion_Riesgos'!$T$26=3),'2.Identificacion_Riesgos'!$A$26,"")</f>
        <v/>
      </c>
      <c r="Q50" s="46" t="str">
        <f>IF(AND('2.Identificacion_Riesgos'!$R$31=3,'2.Identificacion_Riesgos'!$T$31=3),'2.Identificacion_Riesgos'!$A$31,"")</f>
        <v/>
      </c>
      <c r="R50" s="47" t="str">
        <f>IF(AND('2.Identificacion_Riesgos'!$R$36=3,'2.Identificacion_Riesgos'!$T$36=3),'2.Identificacion_Riesgos'!$A$36,"")</f>
        <v/>
      </c>
      <c r="S50" s="46" t="str">
        <f>IF(AND('2.Identificacion_Riesgos'!$R$41=3,'2.Identificacion_Riesgos'!$T$41=3),'2.Identificacion_Riesgos'!$A$41,"")</f>
        <v/>
      </c>
      <c r="T50" s="118" t="str">
        <f>IF(AND('2.Identificacion_Riesgos'!$R$46=3,'2.Identificacion_Riesgos'!$T$46=3),'2.Identificacion_Riesgos'!$A$46,"")</f>
        <v/>
      </c>
      <c r="U50" s="112" t="str">
        <f>IF(AND('2.Identificacion_Riesgos'!$R$26=3,'2.Identificacion_Riesgos'!$T$26=4),'2.Identificacion_Riesgos'!$A$26,"")</f>
        <v/>
      </c>
      <c r="V50" s="48" t="str">
        <f>IF(AND('2.Identificacion_Riesgos'!$R$31=3,'2.Identificacion_Riesgos'!$T$31=4),'2.Identificacion_Riesgos'!$A$31,"")</f>
        <v/>
      </c>
      <c r="W50" s="49" t="str">
        <f>IF(AND('2.Identificacion_Riesgos'!$R$36=3,'2.Identificacion_Riesgos'!$T$36=4),'2.Identificacion_Riesgos'!$A$36,"")</f>
        <v/>
      </c>
      <c r="X50" s="48" t="str">
        <f>IF(AND('2.Identificacion_Riesgos'!$R$41=3,'2.Identificacion_Riesgos'!$T$41=4),'2.Identificacion_Riesgos'!$A$41,"")</f>
        <v/>
      </c>
      <c r="Y50" s="113" t="str">
        <f>IF(AND('2.Identificacion_Riesgos'!$R$46=3,'2.Identificacion_Riesgos'!$T$46=4),'2.Identificacion_Riesgos'!$A$46,"")</f>
        <v/>
      </c>
      <c r="Z50" s="112" t="str">
        <f>IF(AND('2.Identificacion_Riesgos'!$R$26=3,'2.Identificacion_Riesgos'!$T$26=5),'2.Identificacion_Riesgos'!$A$26,"")</f>
        <v/>
      </c>
      <c r="AA50" s="48" t="str">
        <f>IF(AND('2.Identificacion_Riesgos'!$R$31=3,'2.Identificacion_Riesgos'!$T$31=5),'2.Identificacion_Riesgos'!$A$31,"")</f>
        <v/>
      </c>
      <c r="AB50" s="49" t="str">
        <f>IF(AND('2.Identificacion_Riesgos'!$R$36=3,'2.Identificacion_Riesgos'!$T$36=5),'2.Identificacion_Riesgos'!$A$36,"")</f>
        <v/>
      </c>
      <c r="AC50" s="48" t="str">
        <f>IF(AND('2.Identificacion_Riesgos'!$R$41=3,'2.Identificacion_Riesgos'!$T$41=5),'2.Identificacion_Riesgos'!$A$41,"")</f>
        <v/>
      </c>
      <c r="AD50" s="113" t="str">
        <f>IF(AND('2.Identificacion_Riesgos'!$R$46=3,'2.Identificacion_Riesgos'!$T$46=5),'2.Identificacion_Riesgos'!$A$46,"")</f>
        <v/>
      </c>
      <c r="AE50" s="36"/>
      <c r="AF50" s="36"/>
      <c r="AG50" s="36"/>
      <c r="AH50" s="38"/>
      <c r="AI50" s="35"/>
      <c r="AJ50" s="35"/>
      <c r="AK50" s="35"/>
      <c r="AL50" s="35"/>
      <c r="AM50" s="35"/>
      <c r="AN50" s="35"/>
    </row>
    <row r="51" spans="1:40" ht="27.75" customHeight="1" thickBot="1" x14ac:dyDescent="0.3">
      <c r="A51" s="35"/>
      <c r="B51" s="567"/>
      <c r="C51" s="54"/>
      <c r="D51" s="54"/>
      <c r="E51" s="54"/>
      <c r="F51" s="564">
        <v>0.12</v>
      </c>
      <c r="G51" s="565"/>
      <c r="H51" s="565"/>
      <c r="I51" s="565"/>
      <c r="J51" s="566"/>
      <c r="K51" s="551">
        <v>0.28000000000000003</v>
      </c>
      <c r="L51" s="552"/>
      <c r="M51" s="552"/>
      <c r="N51" s="552"/>
      <c r="O51" s="553"/>
      <c r="P51" s="543">
        <v>0.52</v>
      </c>
      <c r="Q51" s="544"/>
      <c r="R51" s="544"/>
      <c r="S51" s="544"/>
      <c r="T51" s="545"/>
      <c r="U51" s="534">
        <v>0.76</v>
      </c>
      <c r="V51" s="535"/>
      <c r="W51" s="535"/>
      <c r="X51" s="535"/>
      <c r="Y51" s="536"/>
      <c r="Z51" s="534">
        <v>0.92</v>
      </c>
      <c r="AA51" s="535"/>
      <c r="AB51" s="535"/>
      <c r="AC51" s="535"/>
      <c r="AD51" s="536"/>
      <c r="AE51" s="36"/>
      <c r="AF51" s="36"/>
      <c r="AG51" s="36"/>
      <c r="AH51" s="38"/>
      <c r="AI51" s="35"/>
      <c r="AJ51" s="35"/>
      <c r="AK51" s="35"/>
      <c r="AL51" s="35"/>
      <c r="AM51" s="35"/>
      <c r="AN51" s="35"/>
    </row>
    <row r="52" spans="1:40" ht="27.75" customHeight="1" x14ac:dyDescent="0.25">
      <c r="A52" s="35"/>
      <c r="B52" s="567"/>
      <c r="C52" s="54"/>
      <c r="D52" s="54"/>
      <c r="E52" s="54"/>
      <c r="F52" s="124" t="str">
        <f>IF(AND('2.Identificacion_Riesgos'!$R$10=4,'2.Identificacion_Riesgos'!$T$10=1),'2.Identificacion_Riesgos'!$A$10,"")</f>
        <v/>
      </c>
      <c r="G52" s="125" t="str">
        <f>IF(AND('2.Identificacion_Riesgos'!$R$12=4,'2.Identificacion_Riesgos'!$T$12=1),'2.Identificacion_Riesgos'!$A$12,"")</f>
        <v/>
      </c>
      <c r="H52" s="125" t="str">
        <f>IF(AND('2.Identificacion_Riesgos'!$R$14=4,'2.Identificacion_Riesgos'!$T$14=1),'2.Identificacion_Riesgos'!$A$14,"")</f>
        <v/>
      </c>
      <c r="I52" s="125" t="str">
        <f>IF(AND('2.Identificacion_Riesgos'!$R$16=4,'2.Identificacion_Riesgos'!$T$16=1),'2.Identificacion_Riesgos'!$A$16,"")</f>
        <v/>
      </c>
      <c r="J52" s="126" t="str">
        <f>IF(AND('2.Identificacion_Riesgos'!$R$21=4,'2.Identificacion_Riesgos'!$T$21=1),'2.Identificacion_Riesgos'!$A$21,"")</f>
        <v/>
      </c>
      <c r="K52" s="114" t="str">
        <f>IF(AND('2.Identificacion_Riesgos'!$R$10=4,'2.Identificacion_Riesgos'!$T$10=2),'2.Identificacion_Riesgos'!$A$10,"")</f>
        <v/>
      </c>
      <c r="L52" s="115" t="str">
        <f>IF(AND('2.Identificacion_Riesgos'!$R$12=4,'2.Identificacion_Riesgos'!$T$12=2),'2.Identificacion_Riesgos'!$A$12,"")</f>
        <v/>
      </c>
      <c r="M52" s="115" t="str">
        <f>IF(AND('2.Identificacion_Riesgos'!$R$14=4,'2.Identificacion_Riesgos'!$T$14=2),'2.Identificacion_Riesgos'!$A$14,"")</f>
        <v/>
      </c>
      <c r="N52" s="115" t="str">
        <f>IF(AND('2.Identificacion_Riesgos'!$R$16=4,'2.Identificacion_Riesgos'!$T$16=2),'2.Identificacion_Riesgos'!$A$16,"")</f>
        <v/>
      </c>
      <c r="O52" s="116" t="str">
        <f>IF(AND('2.Identificacion_Riesgos'!$R$21=4,'2.Identificacion_Riesgos'!$T$21=2),'2.Identificacion_Riesgos'!$A$21,"")</f>
        <v/>
      </c>
      <c r="P52" s="114" t="str">
        <f>IF(AND('2.Identificacion_Riesgos'!$R$10=4,'2.Identificacion_Riesgos'!$T$10=3),'2.Identificacion_Riesgos'!$A$10,"")</f>
        <v/>
      </c>
      <c r="Q52" s="115" t="str">
        <f>IF(AND('2.Identificacion_Riesgos'!$R$12=4,'2.Identificacion_Riesgos'!$T$12=3),'2.Identificacion_Riesgos'!$A$12,"")</f>
        <v/>
      </c>
      <c r="R52" s="115" t="str">
        <f>IF(AND('2.Identificacion_Riesgos'!$R$14=4,'2.Identificacion_Riesgos'!$T$14=3),'2.Identificacion_Riesgos'!$A$14,"")</f>
        <v/>
      </c>
      <c r="S52" s="115" t="str">
        <f>IF(AND('2.Identificacion_Riesgos'!$R$16=4,'2.Identificacion_Riesgos'!$T$16=3),'2.Identificacion_Riesgos'!$A$16,"")</f>
        <v/>
      </c>
      <c r="T52" s="116" t="str">
        <f>IF(AND('2.Identificacion_Riesgos'!$R$21=4,'2.Identificacion_Riesgos'!$T$21=3),'2.Identificacion_Riesgos'!$A$21,"")</f>
        <v/>
      </c>
      <c r="U52" s="109" t="str">
        <f>IF(AND('2.Identificacion_Riesgos'!$R$10=4,'2.Identificacion_Riesgos'!$T$10=4),'2.Identificacion_Riesgos'!$A$10,"")</f>
        <v/>
      </c>
      <c r="V52" s="110" t="str">
        <f>IF(AND('2.Identificacion_Riesgos'!$R$12=4,'2.Identificacion_Riesgos'!$T$12=4),'2.Identificacion_Riesgos'!$A$12,"")</f>
        <v/>
      </c>
      <c r="W52" s="110" t="str">
        <f>IF(AND('2.Identificacion_Riesgos'!$R$14=4,'2.Identificacion_Riesgos'!$T$14=4),'2.Identificacion_Riesgos'!$A$14,"")</f>
        <v/>
      </c>
      <c r="X52" s="110" t="str">
        <f>IF(AND('2.Identificacion_Riesgos'!$R$16=4,'2.Identificacion_Riesgos'!$T$16=4),'2.Identificacion_Riesgos'!$A$16,"")</f>
        <v/>
      </c>
      <c r="Y52" s="111" t="str">
        <f>IF(AND('2.Identificacion_Riesgos'!$R$21=4,'2.Identificacion_Riesgos'!$T$21=4),'2.Identificacion_Riesgos'!$A$21,"")</f>
        <v/>
      </c>
      <c r="Z52" s="109" t="str">
        <f>IF(AND('2.Identificacion_Riesgos'!$R$10=4,'2.Identificacion_Riesgos'!$T$10=5),'2.Identificacion_Riesgos'!$A$10,"")</f>
        <v/>
      </c>
      <c r="AA52" s="110" t="str">
        <f>IF(AND('2.Identificacion_Riesgos'!$R$12=4,'2.Identificacion_Riesgos'!$T$12=5),'2.Identificacion_Riesgos'!$A$12,"")</f>
        <v/>
      </c>
      <c r="AB52" s="110" t="str">
        <f>IF(AND('2.Identificacion_Riesgos'!$R$14=4,'2.Identificacion_Riesgos'!$T$14=5),'2.Identificacion_Riesgos'!$A$14,"")</f>
        <v/>
      </c>
      <c r="AC52" s="110" t="str">
        <f>IF(AND('2.Identificacion_Riesgos'!$R$16=4,'2.Identificacion_Riesgos'!$T$16=5),'2.Identificacion_Riesgos'!$A$16,"")</f>
        <v/>
      </c>
      <c r="AD52" s="111" t="str">
        <f>IF(AND('2.Identificacion_Riesgos'!$R$21=4,'2.Identificacion_Riesgos'!$T$21=5),'2.Identificacion_Riesgos'!$A$21,"")</f>
        <v/>
      </c>
      <c r="AE52" s="36"/>
      <c r="AF52" s="36"/>
      <c r="AG52" s="36"/>
      <c r="AH52" s="38"/>
      <c r="AI52" s="35"/>
      <c r="AJ52" s="35"/>
      <c r="AK52" s="35"/>
      <c r="AL52" s="35"/>
      <c r="AM52" s="35"/>
      <c r="AN52" s="35"/>
    </row>
    <row r="53" spans="1:40" ht="27.75" customHeight="1" x14ac:dyDescent="0.25">
      <c r="A53" s="35"/>
      <c r="B53" s="567"/>
      <c r="C53" s="546" t="s">
        <v>167</v>
      </c>
      <c r="D53" s="546"/>
      <c r="E53" s="546"/>
      <c r="F53" s="127" t="str">
        <f>IF(AND('2.Identificacion_Riesgos'!$R$26=4,'2.Identificacion_Riesgos'!$T$26=1),'2.Identificacion_Riesgos'!$A$26,"")</f>
        <v/>
      </c>
      <c r="G53" s="44" t="str">
        <f>IF(AND('2.Identificacion_Riesgos'!$R$31=4,'2.Identificacion_Riesgos'!$T$31=1),'2.Identificacion_Riesgos'!$A$31,"")</f>
        <v/>
      </c>
      <c r="H53" s="45" t="str">
        <f>IF(AND('2.Identificacion_Riesgos'!$R$36=4,'2.Identificacion_Riesgos'!$T$36=1),'2.Identificacion_Riesgos'!$A$36,"")</f>
        <v/>
      </c>
      <c r="I53" s="44" t="str">
        <f>IF(AND('2.Identificacion_Riesgos'!$R$41=4,'2.Identificacion_Riesgos'!$T$41=1),'2.Identificacion_Riesgos'!$A$41,"")</f>
        <v/>
      </c>
      <c r="J53" s="128" t="str">
        <f>IF(AND('2.Identificacion_Riesgos'!$R$46=4,'2.Identificacion_Riesgos'!$T$46=1),'2.Identificacion_Riesgos'!$A$46,"")</f>
        <v/>
      </c>
      <c r="K53" s="117" t="str">
        <f>IF(AND('2.Identificacion_Riesgos'!$R$26=4,'2.Identificacion_Riesgos'!$T$26=2),'2.Identificacion_Riesgos'!$A$26,"")</f>
        <v/>
      </c>
      <c r="L53" s="46" t="str">
        <f>IF(AND('2.Identificacion_Riesgos'!$R$31=4,'2.Identificacion_Riesgos'!$T$31=2),'2.Identificacion_Riesgos'!$A$31,"")</f>
        <v/>
      </c>
      <c r="M53" s="47" t="str">
        <f>IF(AND('2.Identificacion_Riesgos'!$R$36=4,'2.Identificacion_Riesgos'!$T$36=2),'2.Identificacion_Riesgos'!$A$36,"")</f>
        <v/>
      </c>
      <c r="N53" s="46" t="str">
        <f>IF(AND('2.Identificacion_Riesgos'!$R$41=4,'2.Identificacion_Riesgos'!$T$41=2),'2.Identificacion_Riesgos'!$A$41,"")</f>
        <v/>
      </c>
      <c r="O53" s="118" t="str">
        <f>IF(AND('2.Identificacion_Riesgos'!$R$46=4,'2.Identificacion_Riesgos'!$T$46=2),'2.Identificacion_Riesgos'!$A$46,"")</f>
        <v/>
      </c>
      <c r="P53" s="117" t="str">
        <f>IF(AND('2.Identificacion_Riesgos'!$R$26=4,'2.Identificacion_Riesgos'!$T$26=3),'2.Identificacion_Riesgos'!$A$26,"")</f>
        <v/>
      </c>
      <c r="Q53" s="46" t="str">
        <f>IF(AND('2.Identificacion_Riesgos'!$R$31=4,'2.Identificacion_Riesgos'!$T$31=3),'2.Identificacion_Riesgos'!$A$31,"")</f>
        <v/>
      </c>
      <c r="R53" s="47" t="str">
        <f>IF(AND('2.Identificacion_Riesgos'!$R$36=4,'2.Identificacion_Riesgos'!$T$36=3),'2.Identificacion_Riesgos'!$A$36,"")</f>
        <v/>
      </c>
      <c r="S53" s="46" t="str">
        <f>IF(AND('2.Identificacion_Riesgos'!$R$41=4,'2.Identificacion_Riesgos'!$T$41=3),'2.Identificacion_Riesgos'!$A$41,"")</f>
        <v/>
      </c>
      <c r="T53" s="118" t="str">
        <f>IF(AND('2.Identificacion_Riesgos'!$R$46=4,'2.Identificacion_Riesgos'!$T$46=3),'2.Identificacion_Riesgos'!$A$46,"")</f>
        <v/>
      </c>
      <c r="U53" s="112" t="str">
        <f>IF(AND('2.Identificacion_Riesgos'!$R$26=4,'2.Identificacion_Riesgos'!$T$26=4),'2.Identificacion_Riesgos'!$A$26,"")</f>
        <v/>
      </c>
      <c r="V53" s="48" t="str">
        <f>IF(AND('2.Identificacion_Riesgos'!$R$31=4,'2.Identificacion_Riesgos'!$T$31=4),'2.Identificacion_Riesgos'!$A$31,"")</f>
        <v/>
      </c>
      <c r="W53" s="49" t="str">
        <f>IF(AND('2.Identificacion_Riesgos'!$R$36=4,'2.Identificacion_Riesgos'!$T$36=4),'2.Identificacion_Riesgos'!$A$36,"")</f>
        <v/>
      </c>
      <c r="X53" s="48" t="str">
        <f>IF(AND('2.Identificacion_Riesgos'!$R$41=4,'2.Identificacion_Riesgos'!$T$41=4),'2.Identificacion_Riesgos'!$A$41,"")</f>
        <v/>
      </c>
      <c r="Y53" s="113" t="str">
        <f>IF(AND('2.Identificacion_Riesgos'!$R$46=4,'2.Identificacion_Riesgos'!$T$46=4),'2.Identificacion_Riesgos'!$A$46,"")</f>
        <v/>
      </c>
      <c r="Z53" s="112" t="str">
        <f>IF(AND('2.Identificacion_Riesgos'!$R$26=4,'2.Identificacion_Riesgos'!$T$26=5),'2.Identificacion_Riesgos'!$A$26,"")</f>
        <v/>
      </c>
      <c r="AA53" s="48" t="str">
        <f>IF(AND('2.Identificacion_Riesgos'!$R$31=4,'2.Identificacion_Riesgos'!$T$31=5),'2.Identificacion_Riesgos'!$A$31,"")</f>
        <v/>
      </c>
      <c r="AB53" s="49" t="str">
        <f>IF(AND('2.Identificacion_Riesgos'!$R$36=4,'2.Identificacion_Riesgos'!$T$36=5),'2.Identificacion_Riesgos'!$A$36,"")</f>
        <v/>
      </c>
      <c r="AC53" s="48" t="str">
        <f>IF(AND('2.Identificacion_Riesgos'!$R$41=4,'2.Identificacion_Riesgos'!$T$41=5),'2.Identificacion_Riesgos'!$A$41,"")</f>
        <v/>
      </c>
      <c r="AD53" s="113" t="str">
        <f>IF(AND('2.Identificacion_Riesgos'!$R$46=4,'2.Identificacion_Riesgos'!$T$46=5),'2.Identificacion_Riesgos'!$A$46,"")</f>
        <v/>
      </c>
      <c r="AE53" s="36"/>
      <c r="AF53" s="36"/>
      <c r="AG53" s="36"/>
      <c r="AH53" s="38"/>
      <c r="AI53" s="35"/>
      <c r="AJ53" s="35"/>
      <c r="AK53" s="35"/>
      <c r="AL53" s="35"/>
      <c r="AM53" s="35"/>
      <c r="AN53" s="35"/>
    </row>
    <row r="54" spans="1:40" ht="27.75" customHeight="1" thickBot="1" x14ac:dyDescent="0.3">
      <c r="A54" s="35"/>
      <c r="B54" s="567"/>
      <c r="C54" s="54"/>
      <c r="D54" s="54"/>
      <c r="E54" s="54"/>
      <c r="F54" s="551">
        <v>0.24</v>
      </c>
      <c r="G54" s="552"/>
      <c r="H54" s="552"/>
      <c r="I54" s="552"/>
      <c r="J54" s="553"/>
      <c r="K54" s="543">
        <v>0.44</v>
      </c>
      <c r="L54" s="544"/>
      <c r="M54" s="544"/>
      <c r="N54" s="544"/>
      <c r="O54" s="545"/>
      <c r="P54" s="543">
        <v>0.56000000000000005</v>
      </c>
      <c r="Q54" s="544"/>
      <c r="R54" s="544"/>
      <c r="S54" s="544"/>
      <c r="T54" s="545"/>
      <c r="U54" s="534">
        <v>0.8</v>
      </c>
      <c r="V54" s="535"/>
      <c r="W54" s="535"/>
      <c r="X54" s="535"/>
      <c r="Y54" s="536"/>
      <c r="Z54" s="534">
        <v>0.96</v>
      </c>
      <c r="AA54" s="535"/>
      <c r="AB54" s="535"/>
      <c r="AC54" s="535"/>
      <c r="AD54" s="536"/>
      <c r="AE54" s="36"/>
      <c r="AF54" s="36"/>
      <c r="AG54" s="36"/>
      <c r="AH54" s="38"/>
      <c r="AI54" s="35"/>
      <c r="AJ54" s="35"/>
      <c r="AK54" s="35"/>
      <c r="AL54" s="35"/>
      <c r="AM54" s="35"/>
      <c r="AN54" s="35"/>
    </row>
    <row r="55" spans="1:40" ht="27.75" customHeight="1" x14ac:dyDescent="0.25">
      <c r="A55" s="35"/>
      <c r="B55" s="567"/>
      <c r="C55" s="54"/>
      <c r="D55" s="54"/>
      <c r="E55" s="54"/>
      <c r="F55" s="114" t="str">
        <f>IF(AND('2.Identificacion_Riesgos'!$R$10=5,'2.Identificacion_Riesgos'!$T$10=1),'2.Identificacion_Riesgos'!$A$10,"")</f>
        <v/>
      </c>
      <c r="G55" s="115" t="str">
        <f>IF(AND('2.Identificacion_Riesgos'!$R$12=5,'2.Identificacion_Riesgos'!$T$12=1),'2.Identificacion_Riesgos'!$A$12,"")</f>
        <v/>
      </c>
      <c r="H55" s="115" t="str">
        <f>IF(AND('2.Identificacion_Riesgos'!$R$14=5,'2.Identificacion_Riesgos'!$T$14=1),'2.Identificacion_Riesgos'!$A$14,"")</f>
        <v/>
      </c>
      <c r="I55" s="115" t="str">
        <f>IF(AND('2.Identificacion_Riesgos'!$R$16=5,'2.Identificacion_Riesgos'!$T$16=1),'2.Identificacion_Riesgos'!$A$16,"")</f>
        <v/>
      </c>
      <c r="J55" s="116" t="str">
        <f>IF(AND('2.Identificacion_Riesgos'!$R$21=5,'2.Identificacion_Riesgos'!$T$21=1),'2.Identificacion_Riesgos'!$A$21,"")</f>
        <v/>
      </c>
      <c r="K55" s="114" t="str">
        <f>IF(AND('2.Identificacion_Riesgos'!$R$10=5,'2.Identificacion_Riesgos'!$T$10=2),'2.Identificacion_Riesgos'!$A$10,"")</f>
        <v/>
      </c>
      <c r="L55" s="115" t="str">
        <f>IF(AND('2.Identificacion_Riesgos'!$R$12=5,'2.Identificacion_Riesgos'!$T$12=2),'2.Identificacion_Riesgos'!$A$12,"")</f>
        <v/>
      </c>
      <c r="M55" s="115" t="str">
        <f>IF(AND('2.Identificacion_Riesgos'!$R$14=5,'2.Identificacion_Riesgos'!$T$14=2),'2.Identificacion_Riesgos'!$A$14,"")</f>
        <v/>
      </c>
      <c r="N55" s="115" t="str">
        <f>IF(AND('2.Identificacion_Riesgos'!$R$16=5,'2.Identificacion_Riesgos'!$T$16=2),'2.Identificacion_Riesgos'!$A$16,"")</f>
        <v/>
      </c>
      <c r="O55" s="116" t="str">
        <f>IF(AND('2.Identificacion_Riesgos'!$R$21=5,'2.Identificacion_Riesgos'!$T$21=2),'2.Identificacion_Riesgos'!$A$21,"")</f>
        <v/>
      </c>
      <c r="P55" s="109" t="str">
        <f>IF(AND('2.Identificacion_Riesgos'!$R$10=5,'2.Identificacion_Riesgos'!$T$10=3),'2.Identificacion_Riesgos'!$A$10,"")</f>
        <v/>
      </c>
      <c r="Q55" s="110" t="str">
        <f>IF(AND('2.Identificacion_Riesgos'!$R$12=5,'2.Identificacion_Riesgos'!$T$12=3),'2.Identificacion_Riesgos'!$A$12,"")</f>
        <v/>
      </c>
      <c r="R55" s="110" t="str">
        <f>IF(AND('2.Identificacion_Riesgos'!$R$14=5,'2.Identificacion_Riesgos'!$T$14=3),'2.Identificacion_Riesgos'!$A$14,"")</f>
        <v/>
      </c>
      <c r="S55" s="110" t="str">
        <f>IF(AND('2.Identificacion_Riesgos'!$R$16=5,'2.Identificacion_Riesgos'!$T$16=3),'2.Identificacion_Riesgos'!$A$16,"")</f>
        <v/>
      </c>
      <c r="T55" s="111" t="str">
        <f>IF(AND('2.Identificacion_Riesgos'!$R$21=5,'2.Identificacion_Riesgos'!$T$21=3),'2.Identificacion_Riesgos'!$A$21,"")</f>
        <v/>
      </c>
      <c r="U55" s="109" t="str">
        <f>IF(AND('2.Identificacion_Riesgos'!$R$10=5,'2.Identificacion_Riesgos'!$T$10=4),'2.Identificacion_Riesgos'!$A$10,"")</f>
        <v/>
      </c>
      <c r="V55" s="110" t="str">
        <f>IF(AND('2.Identificacion_Riesgos'!$R$12=5,'2.Identificacion_Riesgos'!$T$12=4),'2.Identificacion_Riesgos'!$A$12,"")</f>
        <v/>
      </c>
      <c r="W55" s="110" t="str">
        <f>IF(AND('2.Identificacion_Riesgos'!$R$14=5,'2.Identificacion_Riesgos'!$T$14=4),'2.Identificacion_Riesgos'!$A$14,"")</f>
        <v/>
      </c>
      <c r="X55" s="110" t="str">
        <f>IF(AND('2.Identificacion_Riesgos'!$R$16=5,'2.Identificacion_Riesgos'!$T$16=4),'2.Identificacion_Riesgos'!$A$16,"")</f>
        <v/>
      </c>
      <c r="Y55" s="111" t="str">
        <f>IF(AND('2.Identificacion_Riesgos'!$R$21=5,'2.Identificacion_Riesgos'!$T$21=4),'2.Identificacion_Riesgos'!$A$21,"")</f>
        <v/>
      </c>
      <c r="Z55" s="109" t="str">
        <f>IF(AND('2.Identificacion_Riesgos'!$R$10=5,'2.Identificacion_Riesgos'!$T$10=5),'2.Identificacion_Riesgos'!$A$10,"")</f>
        <v/>
      </c>
      <c r="AA55" s="110" t="str">
        <f>IF(AND('2.Identificacion_Riesgos'!$R$12=5,'2.Identificacion_Riesgos'!$T$12=5),'2.Identificacion_Riesgos'!$A$12,"")</f>
        <v/>
      </c>
      <c r="AB55" s="110" t="str">
        <f>IF(AND('2.Identificacion_Riesgos'!$R$14=5,'2.Identificacion_Riesgos'!$T$14=5),'2.Identificacion_Riesgos'!$A$14,"")</f>
        <v/>
      </c>
      <c r="AC55" s="110" t="str">
        <f>IF(AND('2.Identificacion_Riesgos'!$R$16=5,'2.Identificacion_Riesgos'!$T$16=5),'2.Identificacion_Riesgos'!$A$16,"")</f>
        <v/>
      </c>
      <c r="AD55" s="111" t="str">
        <f>IF(AND('2.Identificacion_Riesgos'!$R$21=5,'2.Identificacion_Riesgos'!$T$21=5),'2.Identificacion_Riesgos'!$A$21,"")</f>
        <v/>
      </c>
      <c r="AE55" s="36"/>
      <c r="AF55" s="36"/>
      <c r="AG55" s="36"/>
      <c r="AH55" s="38"/>
      <c r="AI55" s="35"/>
      <c r="AJ55" s="35"/>
      <c r="AK55" s="35"/>
      <c r="AL55" s="35"/>
      <c r="AM55" s="35"/>
      <c r="AN55" s="35"/>
    </row>
    <row r="56" spans="1:40" ht="27.75" customHeight="1" x14ac:dyDescent="0.25">
      <c r="A56" s="35"/>
      <c r="B56" s="567"/>
      <c r="C56" s="546" t="s">
        <v>168</v>
      </c>
      <c r="D56" s="546"/>
      <c r="E56" s="546"/>
      <c r="F56" s="117" t="str">
        <f>IF(AND('2.Identificacion_Riesgos'!$R$26=5,'2.Identificacion_Riesgos'!$T$26=1),'2.Identificacion_Riesgos'!$A$26,"")</f>
        <v/>
      </c>
      <c r="G56" s="46" t="str">
        <f>IF(AND('2.Identificacion_Riesgos'!$R$31=5,'2.Identificacion_Riesgos'!$T$31=1),'2.Identificacion_Riesgos'!$A$31,"")</f>
        <v/>
      </c>
      <c r="H56" s="47" t="str">
        <f>IF(AND('2.Identificacion_Riesgos'!$R$36=5,'2.Identificacion_Riesgos'!$T$36=1),'2.Identificacion_Riesgos'!$A$36,"")</f>
        <v/>
      </c>
      <c r="I56" s="46" t="str">
        <f>IF(AND('2.Identificacion_Riesgos'!$R$41=5,'2.Identificacion_Riesgos'!$T$41=1),'2.Identificacion_Riesgos'!$A$41,"")</f>
        <v/>
      </c>
      <c r="J56" s="118" t="str">
        <f>IF(AND('2.Identificacion_Riesgos'!$R$46=5,'2.Identificacion_Riesgos'!$T$46=1),'2.Identificacion_Riesgos'!$A$46,"")</f>
        <v/>
      </c>
      <c r="K56" s="117" t="str">
        <f>IF(AND('2.Identificacion_Riesgos'!$R$26=5,'2.Identificacion_Riesgos'!$T$26=2),'2.Identificacion_Riesgos'!$A$26,"")</f>
        <v/>
      </c>
      <c r="L56" s="46" t="str">
        <f>IF(AND('2.Identificacion_Riesgos'!$R$31=5,'2.Identificacion_Riesgos'!$T$31=2),'2.Identificacion_Riesgos'!$A$31,"")</f>
        <v/>
      </c>
      <c r="M56" s="47" t="str">
        <f>IF(AND('2.Identificacion_Riesgos'!$R$36=5,'2.Identificacion_Riesgos'!$T$36=2),'2.Identificacion_Riesgos'!$A$36,"")</f>
        <v/>
      </c>
      <c r="N56" s="46" t="str">
        <f>IF(AND('2.Identificacion_Riesgos'!$R$41=5,'2.Identificacion_Riesgos'!$T$41=2),'2.Identificacion_Riesgos'!$A$41,"")</f>
        <v/>
      </c>
      <c r="O56" s="118" t="str">
        <f>IF(AND('2.Identificacion_Riesgos'!$R$46=5,'2.Identificacion_Riesgos'!$T$46=2),'2.Identificacion_Riesgos'!$A$46,"")</f>
        <v/>
      </c>
      <c r="P56" s="112" t="str">
        <f>IF(AND('2.Identificacion_Riesgos'!$R$26=5,'2.Identificacion_Riesgos'!$T$26=3),'2.Identificacion_Riesgos'!$A$26,"")</f>
        <v/>
      </c>
      <c r="Q56" s="48" t="str">
        <f>IF(AND('2.Identificacion_Riesgos'!$R$31=5,'2.Identificacion_Riesgos'!$T$31=3),'2.Identificacion_Riesgos'!$A$31,"")</f>
        <v/>
      </c>
      <c r="R56" s="49" t="str">
        <f>IF(AND('2.Identificacion_Riesgos'!$R$36=5,'2.Identificacion_Riesgos'!$T$36=3),'2.Identificacion_Riesgos'!$A$36,"")</f>
        <v/>
      </c>
      <c r="S56" s="48" t="str">
        <f>IF(AND('2.Identificacion_Riesgos'!$R$41=5,'2.Identificacion_Riesgos'!$T$41=3),'2.Identificacion_Riesgos'!$A$41,"")</f>
        <v/>
      </c>
      <c r="T56" s="113" t="str">
        <f>IF(AND('2.Identificacion_Riesgos'!$R$46=5,'2.Identificacion_Riesgos'!$T$46=3),'2.Identificacion_Riesgos'!$A$46,"")</f>
        <v/>
      </c>
      <c r="U56" s="112" t="str">
        <f>IF(AND('2.Identificacion_Riesgos'!$R$26=5,'2.Identificacion_Riesgos'!$T$26=4),'2.Identificacion_Riesgos'!$A$26,"")</f>
        <v/>
      </c>
      <c r="V56" s="48" t="str">
        <f>IF(AND('2.Identificacion_Riesgos'!$R$31=5,'2.Identificacion_Riesgos'!$T$31=4),'2.Identificacion_Riesgos'!$A$31,"")</f>
        <v/>
      </c>
      <c r="W56" s="49" t="str">
        <f>IF(AND('2.Identificacion_Riesgos'!$R$36=5,'2.Identificacion_Riesgos'!$T$36=4),'2.Identificacion_Riesgos'!$A$36,"")</f>
        <v/>
      </c>
      <c r="X56" s="48" t="str">
        <f>IF(AND('2.Identificacion_Riesgos'!$R$41=5,'2.Identificacion_Riesgos'!$T$41=4),'2.Identificacion_Riesgos'!$A$41,"")</f>
        <v/>
      </c>
      <c r="Y56" s="113" t="str">
        <f>IF(AND('2.Identificacion_Riesgos'!$R$46=5,'2.Identificacion_Riesgos'!$T$46=4),'2.Identificacion_Riesgos'!$A$46,"")</f>
        <v/>
      </c>
      <c r="Z56" s="112" t="str">
        <f>IF(AND('2.Identificacion_Riesgos'!$R$26=5,'2.Identificacion_Riesgos'!$T$26=5),'2.Identificacion_Riesgos'!$A$26,"")</f>
        <v/>
      </c>
      <c r="AA56" s="48" t="str">
        <f>IF(AND('2.Identificacion_Riesgos'!$R$31=5,'2.Identificacion_Riesgos'!$T$31=5),'2.Identificacion_Riesgos'!$A$31,"")</f>
        <v/>
      </c>
      <c r="AB56" s="49" t="str">
        <f>IF(AND('2.Identificacion_Riesgos'!$R$36=5,'2.Identificacion_Riesgos'!$T$36=5),'2.Identificacion_Riesgos'!$A$36,"")</f>
        <v/>
      </c>
      <c r="AC56" s="48" t="str">
        <f>IF(AND('2.Identificacion_Riesgos'!$R$41=5,'2.Identificacion_Riesgos'!$T$41=5),'2.Identificacion_Riesgos'!$A$41,"")</f>
        <v/>
      </c>
      <c r="AD56" s="113" t="str">
        <f>IF(AND('2.Identificacion_Riesgos'!$R$46=5,'2.Identificacion_Riesgos'!$T$46=5),'2.Identificacion_Riesgos'!$A$46,"")</f>
        <v/>
      </c>
      <c r="AE56" s="36"/>
      <c r="AF56" s="36"/>
      <c r="AG56" s="36"/>
      <c r="AH56" s="38"/>
      <c r="AI56" s="35"/>
      <c r="AJ56" s="35"/>
      <c r="AK56" s="35"/>
      <c r="AL56" s="35"/>
      <c r="AM56" s="35"/>
      <c r="AN56" s="35"/>
    </row>
    <row r="57" spans="1:40" ht="27.75" customHeight="1" thickBot="1" x14ac:dyDescent="0.3">
      <c r="A57" s="35"/>
      <c r="B57" s="567"/>
      <c r="C57" s="54"/>
      <c r="D57" s="54"/>
      <c r="E57" s="54"/>
      <c r="F57" s="543">
        <v>0.4</v>
      </c>
      <c r="G57" s="544"/>
      <c r="H57" s="544"/>
      <c r="I57" s="544"/>
      <c r="J57" s="545"/>
      <c r="K57" s="543">
        <v>0.48</v>
      </c>
      <c r="L57" s="544"/>
      <c r="M57" s="544"/>
      <c r="N57" s="544"/>
      <c r="O57" s="545"/>
      <c r="P57" s="534">
        <v>0.72</v>
      </c>
      <c r="Q57" s="535"/>
      <c r="R57" s="535"/>
      <c r="S57" s="535"/>
      <c r="T57" s="536"/>
      <c r="U57" s="534">
        <v>0.84</v>
      </c>
      <c r="V57" s="535"/>
      <c r="W57" s="535"/>
      <c r="X57" s="535"/>
      <c r="Y57" s="536"/>
      <c r="Z57" s="534">
        <v>1</v>
      </c>
      <c r="AA57" s="535"/>
      <c r="AB57" s="535"/>
      <c r="AC57" s="535"/>
      <c r="AD57" s="536"/>
      <c r="AE57" s="36"/>
      <c r="AF57" s="36"/>
      <c r="AG57" s="36"/>
      <c r="AH57" s="38"/>
      <c r="AI57" s="35"/>
      <c r="AJ57" s="35"/>
      <c r="AK57" s="35"/>
      <c r="AL57" s="35"/>
      <c r="AM57" s="35"/>
      <c r="AN57" s="35"/>
    </row>
    <row r="58" spans="1:40" ht="27.75" customHeight="1" x14ac:dyDescent="0.25">
      <c r="A58" s="35"/>
      <c r="B58" s="37"/>
      <c r="C58" s="36"/>
      <c r="D58" s="36"/>
      <c r="E58" s="36"/>
      <c r="F58" s="36"/>
      <c r="G58" s="36"/>
      <c r="H58" s="36"/>
      <c r="I58" s="36"/>
      <c r="J58" s="36"/>
      <c r="K58" s="36"/>
      <c r="L58" s="36"/>
      <c r="M58" s="36"/>
      <c r="N58" s="36"/>
      <c r="O58" s="36"/>
      <c r="P58" s="36"/>
      <c r="Q58" s="36"/>
      <c r="R58" s="36"/>
      <c r="S58" s="36"/>
      <c r="T58" s="36"/>
      <c r="U58" s="36"/>
      <c r="V58" s="36"/>
      <c r="W58" s="36"/>
      <c r="X58" s="36"/>
      <c r="Y58" s="36"/>
      <c r="Z58" s="36"/>
      <c r="AA58" s="36"/>
      <c r="AB58" s="36"/>
      <c r="AC58" s="36"/>
      <c r="AD58" s="36"/>
      <c r="AE58" s="36"/>
      <c r="AF58" s="36"/>
      <c r="AG58" s="36"/>
      <c r="AH58" s="38"/>
      <c r="AI58" s="35"/>
      <c r="AJ58" s="35"/>
      <c r="AK58" s="35"/>
      <c r="AL58" s="35"/>
      <c r="AM58" s="35"/>
      <c r="AN58" s="35"/>
    </row>
    <row r="59" spans="1:40" ht="27.75" customHeight="1" x14ac:dyDescent="0.25">
      <c r="A59" s="35"/>
      <c r="B59" s="37"/>
      <c r="C59" s="36"/>
      <c r="D59" s="36"/>
      <c r="E59" s="36"/>
      <c r="F59" s="36"/>
      <c r="G59" s="36"/>
      <c r="H59" s="36"/>
      <c r="I59" s="36"/>
      <c r="J59" s="36"/>
      <c r="K59" s="36"/>
      <c r="L59" s="36"/>
      <c r="M59" s="36"/>
      <c r="N59" s="36"/>
      <c r="O59" s="36"/>
      <c r="P59" s="36"/>
      <c r="Q59" s="36"/>
      <c r="R59" s="36"/>
      <c r="S59" s="36"/>
      <c r="T59" s="36"/>
      <c r="U59" s="36"/>
      <c r="V59" s="36"/>
      <c r="W59" s="36"/>
      <c r="X59" s="36"/>
      <c r="Y59" s="36"/>
      <c r="Z59" s="36"/>
      <c r="AA59" s="36"/>
      <c r="AB59" s="36"/>
      <c r="AC59" s="36"/>
      <c r="AD59" s="36"/>
      <c r="AE59" s="36"/>
      <c r="AF59" s="36"/>
      <c r="AG59" s="36"/>
      <c r="AH59" s="38"/>
      <c r="AI59" s="35"/>
      <c r="AJ59" s="35"/>
      <c r="AK59" s="35"/>
      <c r="AL59" s="35"/>
      <c r="AM59" s="35"/>
      <c r="AN59" s="35"/>
    </row>
    <row r="60" spans="1:40" ht="27.75" customHeight="1" thickBot="1" x14ac:dyDescent="0.3">
      <c r="A60" s="35"/>
      <c r="B60" s="39"/>
      <c r="C60" s="40"/>
      <c r="D60" s="40"/>
      <c r="E60" s="40"/>
      <c r="F60" s="40"/>
      <c r="G60" s="40"/>
      <c r="H60" s="40"/>
      <c r="I60" s="40"/>
      <c r="J60" s="40"/>
      <c r="K60" s="40"/>
      <c r="L60" s="40"/>
      <c r="M60" s="40"/>
      <c r="N60" s="40"/>
      <c r="O60" s="40"/>
      <c r="P60" s="40"/>
      <c r="Q60" s="40"/>
      <c r="R60" s="40"/>
      <c r="S60" s="40"/>
      <c r="T60" s="40"/>
      <c r="U60" s="40"/>
      <c r="V60" s="40"/>
      <c r="W60" s="40"/>
      <c r="X60" s="40"/>
      <c r="Y60" s="40"/>
      <c r="Z60" s="40"/>
      <c r="AA60" s="40"/>
      <c r="AB60" s="40"/>
      <c r="AC60" s="40"/>
      <c r="AD60" s="40"/>
      <c r="AE60" s="40"/>
      <c r="AF60" s="40"/>
      <c r="AG60" s="40"/>
      <c r="AH60" s="41"/>
      <c r="AI60" s="35"/>
      <c r="AJ60" s="35"/>
      <c r="AK60" s="35"/>
      <c r="AL60" s="35"/>
      <c r="AM60" s="35"/>
      <c r="AN60" s="35"/>
    </row>
    <row r="61" spans="1:40" ht="27.75" customHeight="1" x14ac:dyDescent="0.25">
      <c r="A61" s="35"/>
      <c r="B61" s="35"/>
      <c r="C61" s="35"/>
      <c r="D61" s="35"/>
      <c r="E61" s="35"/>
      <c r="F61" s="35"/>
      <c r="G61" s="35"/>
      <c r="H61" s="35"/>
      <c r="I61" s="35"/>
      <c r="J61" s="35"/>
      <c r="K61" s="35"/>
      <c r="L61" s="35"/>
      <c r="M61" s="35"/>
      <c r="N61" s="35"/>
      <c r="O61" s="35"/>
      <c r="P61" s="35"/>
      <c r="Q61" s="35"/>
      <c r="R61" s="35"/>
      <c r="S61" s="35"/>
      <c r="T61" s="35"/>
      <c r="U61" s="35"/>
      <c r="V61" s="35"/>
      <c r="W61" s="35"/>
      <c r="X61" s="35"/>
      <c r="Y61" s="35"/>
      <c r="Z61" s="35"/>
      <c r="AA61" s="35"/>
      <c r="AB61" s="35"/>
      <c r="AC61" s="35"/>
      <c r="AD61" s="35"/>
      <c r="AE61" s="35"/>
      <c r="AF61" s="35"/>
      <c r="AG61" s="35"/>
      <c r="AH61" s="35"/>
      <c r="AI61" s="35"/>
      <c r="AJ61" s="35"/>
      <c r="AK61" s="35"/>
      <c r="AL61" s="35"/>
      <c r="AM61" s="35"/>
      <c r="AN61" s="35"/>
    </row>
    <row r="62" spans="1:40" ht="27.75" customHeight="1" x14ac:dyDescent="0.25">
      <c r="A62" s="35"/>
      <c r="B62" s="35"/>
      <c r="C62" s="35"/>
      <c r="D62" s="35"/>
      <c r="E62" s="35"/>
      <c r="F62" s="35"/>
      <c r="G62" s="35"/>
      <c r="H62" s="35"/>
      <c r="I62" s="35"/>
      <c r="J62" s="35"/>
      <c r="K62" s="35"/>
      <c r="L62" s="35"/>
      <c r="M62" s="35"/>
      <c r="N62" s="35"/>
      <c r="O62" s="35"/>
      <c r="P62" s="35"/>
      <c r="Q62" s="35"/>
      <c r="R62" s="35"/>
      <c r="S62" s="35"/>
      <c r="T62" s="35"/>
      <c r="U62" s="35"/>
      <c r="V62" s="35"/>
      <c r="W62" s="35"/>
      <c r="X62" s="35"/>
      <c r="Y62" s="35"/>
      <c r="Z62" s="35"/>
      <c r="AA62" s="35"/>
      <c r="AB62" s="35"/>
      <c r="AC62" s="35"/>
      <c r="AD62" s="35"/>
      <c r="AE62" s="35"/>
      <c r="AF62" s="35"/>
      <c r="AG62" s="35"/>
      <c r="AH62" s="35"/>
      <c r="AI62" s="35"/>
      <c r="AJ62" s="35"/>
      <c r="AK62" s="35"/>
      <c r="AL62" s="35"/>
      <c r="AM62" s="35"/>
      <c r="AN62" s="35"/>
    </row>
    <row r="63" spans="1:40" ht="27.75" customHeight="1" x14ac:dyDescent="0.25">
      <c r="A63" s="35"/>
      <c r="B63" s="35"/>
      <c r="C63" s="35"/>
      <c r="D63" s="35"/>
      <c r="E63" s="35"/>
      <c r="F63" s="35"/>
      <c r="G63" s="35"/>
      <c r="H63" s="35"/>
      <c r="I63" s="35"/>
      <c r="J63" s="35"/>
      <c r="K63" s="35"/>
      <c r="L63" s="35"/>
      <c r="M63" s="35"/>
      <c r="N63" s="35"/>
      <c r="O63" s="35"/>
      <c r="P63" s="35"/>
      <c r="Q63" s="35"/>
      <c r="R63" s="35"/>
      <c r="S63" s="35"/>
      <c r="T63" s="35"/>
      <c r="U63" s="35"/>
      <c r="V63" s="35"/>
      <c r="W63" s="35"/>
      <c r="X63" s="35"/>
      <c r="Y63" s="35"/>
      <c r="Z63" s="35"/>
      <c r="AA63" s="35"/>
      <c r="AB63" s="35"/>
      <c r="AC63" s="35"/>
      <c r="AD63" s="35"/>
      <c r="AE63" s="35"/>
      <c r="AF63" s="35"/>
      <c r="AG63" s="35"/>
      <c r="AH63" s="35"/>
      <c r="AI63" s="35"/>
      <c r="AJ63" s="35"/>
      <c r="AK63" s="35"/>
      <c r="AL63" s="35"/>
      <c r="AM63" s="35"/>
      <c r="AN63" s="35"/>
    </row>
    <row r="64" spans="1:40" ht="27.75" customHeight="1" x14ac:dyDescent="0.25">
      <c r="A64" s="35"/>
      <c r="B64" s="35"/>
      <c r="C64" s="35"/>
      <c r="D64" s="35"/>
      <c r="E64" s="35"/>
      <c r="F64" s="35"/>
      <c r="G64" s="35"/>
      <c r="H64" s="35"/>
      <c r="I64" s="35"/>
      <c r="J64" s="35"/>
      <c r="K64" s="35"/>
      <c r="L64" s="35"/>
      <c r="M64" s="35"/>
      <c r="N64" s="35"/>
      <c r="O64" s="35"/>
      <c r="P64" s="35"/>
      <c r="Q64" s="35"/>
      <c r="R64" s="35"/>
      <c r="S64" s="35"/>
      <c r="T64" s="35"/>
      <c r="U64" s="35"/>
      <c r="V64" s="35"/>
      <c r="W64" s="35"/>
      <c r="X64" s="35"/>
      <c r="Y64" s="35"/>
      <c r="Z64" s="35"/>
      <c r="AA64" s="35"/>
      <c r="AB64" s="35"/>
      <c r="AC64" s="35"/>
      <c r="AD64" s="35"/>
      <c r="AE64" s="35"/>
      <c r="AF64" s="35"/>
      <c r="AG64" s="35"/>
      <c r="AH64" s="35"/>
      <c r="AI64" s="35"/>
      <c r="AJ64" s="35"/>
      <c r="AK64" s="35"/>
      <c r="AL64" s="35"/>
      <c r="AM64" s="35"/>
      <c r="AN64" s="35"/>
    </row>
    <row r="65" spans="1:40" ht="27.75" customHeight="1" x14ac:dyDescent="0.25">
      <c r="A65" s="35"/>
      <c r="B65" s="35"/>
      <c r="C65" s="35"/>
      <c r="D65" s="35"/>
      <c r="E65" s="35"/>
      <c r="F65" s="35"/>
      <c r="G65" s="35"/>
      <c r="H65" s="35"/>
      <c r="I65" s="35"/>
      <c r="J65" s="35"/>
      <c r="K65" s="35"/>
      <c r="L65" s="35"/>
      <c r="M65" s="35"/>
      <c r="N65" s="35"/>
      <c r="O65" s="35"/>
      <c r="P65" s="35"/>
      <c r="Q65" s="35"/>
      <c r="R65" s="35"/>
      <c r="S65" s="35"/>
      <c r="T65" s="35"/>
      <c r="U65" s="35"/>
      <c r="V65" s="35"/>
      <c r="W65" s="35"/>
      <c r="X65" s="35"/>
      <c r="Y65" s="35"/>
      <c r="Z65" s="35"/>
      <c r="AA65" s="35"/>
      <c r="AB65" s="35"/>
      <c r="AC65" s="35"/>
      <c r="AD65" s="35"/>
      <c r="AE65" s="35"/>
      <c r="AF65" s="35"/>
      <c r="AG65" s="35"/>
      <c r="AH65" s="35"/>
      <c r="AI65" s="35"/>
      <c r="AJ65" s="35"/>
      <c r="AK65" s="35"/>
      <c r="AL65" s="35"/>
      <c r="AM65" s="35"/>
      <c r="AN65" s="35"/>
    </row>
    <row r="66" spans="1:40" ht="27.75" customHeight="1" x14ac:dyDescent="0.25">
      <c r="A66" s="35"/>
      <c r="B66" s="35"/>
      <c r="C66" s="35"/>
      <c r="D66" s="35"/>
      <c r="E66" s="35"/>
      <c r="F66" s="35"/>
      <c r="G66" s="35"/>
      <c r="H66" s="35"/>
      <c r="I66" s="35"/>
      <c r="J66" s="35"/>
      <c r="K66" s="35"/>
      <c r="L66" s="35"/>
      <c r="M66" s="35"/>
      <c r="N66" s="35"/>
      <c r="O66" s="35"/>
      <c r="P66" s="35"/>
      <c r="Q66" s="35"/>
      <c r="R66" s="35"/>
      <c r="S66" s="35"/>
      <c r="T66" s="35"/>
      <c r="U66" s="35"/>
      <c r="V66" s="35"/>
      <c r="W66" s="35"/>
      <c r="X66" s="35"/>
      <c r="Y66" s="35"/>
      <c r="Z66" s="35"/>
      <c r="AA66" s="35"/>
      <c r="AB66" s="35"/>
      <c r="AC66" s="35"/>
      <c r="AD66" s="35"/>
      <c r="AE66" s="35"/>
      <c r="AF66" s="35"/>
      <c r="AG66" s="35"/>
      <c r="AH66" s="35"/>
      <c r="AI66" s="35"/>
      <c r="AJ66" s="35"/>
      <c r="AK66" s="35"/>
      <c r="AL66" s="35"/>
      <c r="AM66" s="35"/>
      <c r="AN66" s="35"/>
    </row>
    <row r="67" spans="1:40" ht="27.75" customHeight="1" x14ac:dyDescent="0.25">
      <c r="A67" s="35"/>
      <c r="B67" s="35"/>
      <c r="C67" s="35"/>
      <c r="D67" s="35"/>
      <c r="E67" s="35"/>
      <c r="F67" s="35"/>
      <c r="G67" s="35"/>
      <c r="H67" s="35"/>
      <c r="I67" s="35"/>
      <c r="J67" s="35"/>
      <c r="K67" s="35"/>
      <c r="L67" s="35"/>
      <c r="M67" s="35"/>
      <c r="N67" s="35"/>
      <c r="O67" s="35"/>
      <c r="P67" s="35"/>
      <c r="Q67" s="35"/>
      <c r="R67" s="35"/>
      <c r="S67" s="35"/>
      <c r="T67" s="35"/>
      <c r="U67" s="35"/>
      <c r="V67" s="35"/>
      <c r="W67" s="35"/>
      <c r="X67" s="35"/>
      <c r="Y67" s="35"/>
      <c r="Z67" s="35"/>
      <c r="AA67" s="35"/>
      <c r="AB67" s="35"/>
      <c r="AC67" s="35"/>
      <c r="AD67" s="35"/>
      <c r="AE67" s="35"/>
      <c r="AF67" s="35"/>
      <c r="AG67" s="35"/>
      <c r="AH67" s="35"/>
      <c r="AI67" s="35"/>
      <c r="AJ67" s="35"/>
      <c r="AK67" s="35"/>
      <c r="AL67" s="35"/>
      <c r="AM67" s="35"/>
      <c r="AN67" s="35"/>
    </row>
    <row r="68" spans="1:40" ht="27.75" customHeight="1" x14ac:dyDescent="0.25">
      <c r="A68" s="35"/>
      <c r="B68" s="35"/>
      <c r="C68" s="35"/>
      <c r="D68" s="35"/>
      <c r="E68" s="35"/>
      <c r="F68" s="35"/>
      <c r="G68" s="35"/>
      <c r="H68" s="35"/>
      <c r="I68" s="35"/>
      <c r="J68" s="35"/>
      <c r="K68" s="35"/>
      <c r="L68" s="35"/>
      <c r="M68" s="35"/>
      <c r="N68" s="35"/>
      <c r="O68" s="35"/>
      <c r="P68" s="35"/>
      <c r="Q68" s="35"/>
      <c r="R68" s="35"/>
      <c r="S68" s="35"/>
      <c r="T68" s="35"/>
      <c r="U68" s="35"/>
      <c r="V68" s="35"/>
      <c r="W68" s="35"/>
      <c r="X68" s="35"/>
      <c r="Y68" s="35"/>
      <c r="Z68" s="35"/>
      <c r="AA68" s="35"/>
      <c r="AB68" s="35"/>
      <c r="AC68" s="35"/>
      <c r="AD68" s="35"/>
      <c r="AE68" s="35"/>
      <c r="AF68" s="35"/>
      <c r="AG68" s="35"/>
      <c r="AH68" s="35"/>
      <c r="AI68" s="35"/>
      <c r="AJ68" s="35"/>
      <c r="AK68" s="35"/>
      <c r="AL68" s="35"/>
      <c r="AM68" s="35"/>
      <c r="AN68" s="35"/>
    </row>
    <row r="69" spans="1:40" ht="27.75" customHeight="1" x14ac:dyDescent="0.25">
      <c r="A69" s="35"/>
      <c r="B69" s="35"/>
      <c r="C69" s="35"/>
      <c r="D69" s="35"/>
      <c r="E69" s="35"/>
      <c r="F69" s="35"/>
      <c r="G69" s="35"/>
      <c r="H69" s="35"/>
      <c r="I69" s="35"/>
      <c r="J69" s="35"/>
      <c r="K69" s="35"/>
      <c r="L69" s="35"/>
      <c r="M69" s="35"/>
      <c r="N69" s="35"/>
      <c r="O69" s="35"/>
      <c r="P69" s="35"/>
      <c r="Q69" s="35"/>
      <c r="R69" s="35"/>
      <c r="S69" s="35"/>
      <c r="T69" s="35"/>
      <c r="U69" s="35"/>
      <c r="V69" s="35"/>
      <c r="W69" s="35"/>
      <c r="X69" s="35"/>
      <c r="Y69" s="35"/>
      <c r="Z69" s="35"/>
      <c r="AA69" s="35"/>
      <c r="AB69" s="35"/>
      <c r="AC69" s="35"/>
      <c r="AD69" s="35"/>
      <c r="AE69" s="35"/>
      <c r="AF69" s="35"/>
      <c r="AG69" s="35"/>
      <c r="AH69" s="35"/>
      <c r="AI69" s="35"/>
      <c r="AJ69" s="35"/>
      <c r="AK69" s="35"/>
      <c r="AL69" s="35"/>
      <c r="AM69" s="35"/>
      <c r="AN69" s="35"/>
    </row>
    <row r="70" spans="1:40" ht="27.75" customHeight="1" x14ac:dyDescent="0.25">
      <c r="A70" s="35"/>
      <c r="B70" s="35"/>
      <c r="C70" s="35"/>
      <c r="D70" s="35"/>
      <c r="E70" s="35"/>
      <c r="F70" s="35"/>
      <c r="G70" s="35"/>
      <c r="H70" s="35"/>
      <c r="I70" s="35"/>
      <c r="J70" s="35"/>
      <c r="K70" s="35"/>
      <c r="L70" s="35"/>
      <c r="M70" s="35"/>
      <c r="N70" s="35"/>
      <c r="O70" s="35"/>
      <c r="P70" s="35"/>
      <c r="Q70" s="35"/>
      <c r="R70" s="35"/>
      <c r="S70" s="35"/>
      <c r="T70" s="35"/>
      <c r="U70" s="35"/>
      <c r="V70" s="35"/>
      <c r="W70" s="35"/>
      <c r="X70" s="35"/>
      <c r="Y70" s="35"/>
      <c r="Z70" s="35"/>
      <c r="AA70" s="35"/>
      <c r="AB70" s="35"/>
      <c r="AC70" s="35"/>
      <c r="AD70" s="35"/>
      <c r="AE70" s="35"/>
      <c r="AF70" s="35"/>
      <c r="AG70" s="35"/>
      <c r="AH70" s="35"/>
      <c r="AI70" s="35"/>
      <c r="AJ70" s="35"/>
      <c r="AK70" s="35"/>
      <c r="AL70" s="35"/>
      <c r="AM70" s="35"/>
      <c r="AN70" s="35"/>
    </row>
    <row r="71" spans="1:40" ht="27.75" customHeight="1" x14ac:dyDescent="0.25">
      <c r="A71" s="35"/>
      <c r="B71" s="35"/>
      <c r="C71" s="35"/>
      <c r="D71" s="35"/>
      <c r="E71" s="35"/>
      <c r="F71" s="35"/>
      <c r="G71" s="35"/>
      <c r="H71" s="35"/>
      <c r="I71" s="35"/>
      <c r="J71" s="35"/>
      <c r="K71" s="35"/>
      <c r="L71" s="35"/>
      <c r="M71" s="35"/>
      <c r="N71" s="35"/>
      <c r="O71" s="35"/>
      <c r="P71" s="35"/>
      <c r="Q71" s="35"/>
      <c r="R71" s="35"/>
      <c r="S71" s="35"/>
      <c r="T71" s="35"/>
      <c r="U71" s="35"/>
      <c r="V71" s="35"/>
      <c r="W71" s="35"/>
      <c r="X71" s="35"/>
      <c r="Y71" s="35"/>
      <c r="Z71" s="35"/>
      <c r="AA71" s="35"/>
      <c r="AB71" s="35"/>
      <c r="AC71" s="35"/>
      <c r="AD71" s="35"/>
      <c r="AE71" s="35"/>
      <c r="AF71" s="35"/>
      <c r="AG71" s="35"/>
      <c r="AH71" s="35"/>
      <c r="AI71" s="35"/>
      <c r="AJ71" s="35"/>
      <c r="AK71" s="35"/>
      <c r="AL71" s="35"/>
      <c r="AM71" s="35"/>
      <c r="AN71" s="35"/>
    </row>
    <row r="72" spans="1:40" ht="27.75" customHeight="1" x14ac:dyDescent="0.25">
      <c r="A72" s="35"/>
      <c r="B72" s="35"/>
      <c r="C72" s="35"/>
      <c r="D72" s="35"/>
      <c r="E72" s="35"/>
      <c r="F72" s="35"/>
      <c r="G72" s="35"/>
      <c r="H72" s="35"/>
      <c r="I72" s="35"/>
      <c r="J72" s="35"/>
      <c r="K72" s="35"/>
      <c r="L72" s="35"/>
      <c r="M72" s="35"/>
      <c r="N72" s="35"/>
      <c r="O72" s="35"/>
      <c r="P72" s="35"/>
      <c r="Q72" s="35"/>
      <c r="R72" s="35"/>
      <c r="S72" s="35"/>
      <c r="T72" s="35"/>
      <c r="U72" s="35"/>
      <c r="V72" s="35"/>
      <c r="W72" s="35"/>
      <c r="X72" s="35"/>
      <c r="Y72" s="35"/>
      <c r="Z72" s="35"/>
      <c r="AA72" s="35"/>
      <c r="AB72" s="35"/>
      <c r="AC72" s="35"/>
      <c r="AD72" s="35"/>
      <c r="AE72" s="35"/>
      <c r="AF72" s="35"/>
      <c r="AG72" s="35"/>
      <c r="AH72" s="35"/>
      <c r="AI72" s="35"/>
      <c r="AJ72" s="35"/>
      <c r="AK72" s="35"/>
      <c r="AL72" s="35"/>
      <c r="AM72" s="35"/>
      <c r="AN72" s="35"/>
    </row>
    <row r="73" spans="1:40" ht="27.75" customHeight="1" x14ac:dyDescent="0.25">
      <c r="A73" s="35"/>
      <c r="B73" s="35"/>
      <c r="C73" s="35"/>
      <c r="D73" s="35"/>
      <c r="E73" s="35"/>
      <c r="F73" s="35"/>
      <c r="G73" s="35"/>
      <c r="H73" s="35"/>
      <c r="I73" s="35"/>
      <c r="J73" s="35"/>
      <c r="K73" s="35"/>
      <c r="L73" s="35"/>
      <c r="M73" s="35"/>
      <c r="N73" s="35"/>
      <c r="O73" s="35"/>
      <c r="P73" s="35"/>
      <c r="Q73" s="35"/>
      <c r="R73" s="35"/>
      <c r="S73" s="35"/>
      <c r="T73" s="35"/>
      <c r="U73" s="35"/>
      <c r="V73" s="35"/>
      <c r="W73" s="35"/>
      <c r="X73" s="35"/>
      <c r="Y73" s="35"/>
      <c r="Z73" s="35"/>
      <c r="AA73" s="35"/>
      <c r="AB73" s="35"/>
      <c r="AC73" s="35"/>
      <c r="AD73" s="35"/>
      <c r="AE73" s="35"/>
      <c r="AF73" s="35"/>
      <c r="AG73" s="35"/>
      <c r="AH73" s="35"/>
      <c r="AI73" s="35"/>
      <c r="AJ73" s="35"/>
      <c r="AK73" s="35"/>
      <c r="AL73" s="35"/>
      <c r="AM73" s="35"/>
      <c r="AN73" s="35"/>
    </row>
    <row r="74" spans="1:40" ht="27.75" customHeight="1" x14ac:dyDescent="0.25">
      <c r="A74" s="35"/>
      <c r="B74" s="35"/>
      <c r="C74" s="35"/>
      <c r="D74" s="35"/>
      <c r="E74" s="35"/>
      <c r="F74" s="35"/>
      <c r="G74" s="35"/>
      <c r="H74" s="35"/>
      <c r="I74" s="35"/>
      <c r="J74" s="35"/>
      <c r="K74" s="35"/>
      <c r="L74" s="35"/>
      <c r="M74" s="35"/>
      <c r="N74" s="35"/>
      <c r="O74" s="35"/>
      <c r="P74" s="35"/>
      <c r="Q74" s="35"/>
      <c r="R74" s="35"/>
      <c r="S74" s="35"/>
      <c r="T74" s="35"/>
      <c r="U74" s="35"/>
      <c r="V74" s="35"/>
      <c r="W74" s="35"/>
      <c r="X74" s="35"/>
      <c r="Y74" s="35"/>
      <c r="Z74" s="35"/>
      <c r="AA74" s="35"/>
      <c r="AB74" s="35"/>
      <c r="AC74" s="35"/>
      <c r="AD74" s="35"/>
      <c r="AE74" s="35"/>
      <c r="AF74" s="35"/>
      <c r="AG74" s="35"/>
      <c r="AH74" s="35"/>
      <c r="AI74" s="35"/>
      <c r="AJ74" s="35"/>
      <c r="AK74" s="35"/>
      <c r="AL74" s="35"/>
      <c r="AM74" s="35"/>
      <c r="AN74" s="35"/>
    </row>
    <row r="75" spans="1:40" ht="27.75" customHeight="1" x14ac:dyDescent="0.25">
      <c r="A75" s="35"/>
      <c r="B75" s="35"/>
      <c r="C75" s="35"/>
      <c r="D75" s="35"/>
      <c r="E75" s="35"/>
      <c r="F75" s="35"/>
      <c r="G75" s="35"/>
      <c r="H75" s="35"/>
      <c r="I75" s="35"/>
      <c r="J75" s="35"/>
      <c r="K75" s="35"/>
      <c r="L75" s="35"/>
      <c r="M75" s="35"/>
      <c r="N75" s="35"/>
      <c r="O75" s="35"/>
      <c r="P75" s="35"/>
      <c r="Q75" s="35"/>
      <c r="R75" s="35"/>
      <c r="S75" s="35"/>
      <c r="T75" s="35"/>
      <c r="U75" s="35"/>
      <c r="V75" s="35"/>
      <c r="W75" s="35"/>
      <c r="X75" s="35"/>
      <c r="Y75" s="35"/>
      <c r="Z75" s="35"/>
      <c r="AA75" s="35"/>
      <c r="AB75" s="35"/>
      <c r="AC75" s="35"/>
      <c r="AD75" s="35"/>
      <c r="AE75" s="35"/>
      <c r="AF75" s="35"/>
      <c r="AG75" s="35"/>
      <c r="AH75" s="35"/>
      <c r="AI75" s="35"/>
      <c r="AJ75" s="35"/>
      <c r="AK75" s="35"/>
      <c r="AL75" s="35"/>
      <c r="AM75" s="35"/>
      <c r="AN75" s="35"/>
    </row>
    <row r="76" spans="1:40" ht="27.75" customHeight="1" x14ac:dyDescent="0.25">
      <c r="A76" s="35"/>
      <c r="B76" s="35"/>
      <c r="C76" s="35"/>
      <c r="D76" s="35"/>
      <c r="E76" s="35"/>
      <c r="F76" s="35"/>
      <c r="G76" s="35"/>
      <c r="H76" s="35"/>
      <c r="I76" s="35"/>
      <c r="J76" s="35"/>
      <c r="K76" s="35"/>
      <c r="L76" s="35"/>
      <c r="M76" s="35"/>
      <c r="N76" s="35"/>
      <c r="O76" s="35"/>
      <c r="P76" s="35"/>
      <c r="Q76" s="35"/>
      <c r="R76" s="35"/>
      <c r="S76" s="35"/>
      <c r="T76" s="35"/>
      <c r="U76" s="35"/>
      <c r="V76" s="35"/>
      <c r="W76" s="35"/>
      <c r="X76" s="35"/>
      <c r="Y76" s="35"/>
      <c r="Z76" s="35"/>
      <c r="AA76" s="35"/>
      <c r="AB76" s="35"/>
      <c r="AC76" s="35"/>
      <c r="AD76" s="35"/>
      <c r="AE76" s="35"/>
      <c r="AF76" s="35"/>
      <c r="AG76" s="35"/>
      <c r="AH76" s="35"/>
      <c r="AI76" s="35"/>
      <c r="AJ76" s="35"/>
      <c r="AK76" s="35"/>
      <c r="AL76" s="35"/>
      <c r="AM76" s="35"/>
      <c r="AN76" s="35"/>
    </row>
    <row r="77" spans="1:40" ht="27.75" customHeight="1" x14ac:dyDescent="0.25">
      <c r="A77" s="35"/>
      <c r="B77" s="35"/>
      <c r="C77" s="35"/>
      <c r="D77" s="35"/>
      <c r="E77" s="35"/>
      <c r="F77" s="35"/>
      <c r="G77" s="35"/>
      <c r="H77" s="35"/>
      <c r="I77" s="35"/>
      <c r="J77" s="35"/>
      <c r="K77" s="35"/>
      <c r="L77" s="35"/>
      <c r="M77" s="35"/>
      <c r="N77" s="35"/>
      <c r="O77" s="35"/>
      <c r="P77" s="35"/>
      <c r="Q77" s="35"/>
      <c r="R77" s="35"/>
      <c r="S77" s="35"/>
      <c r="T77" s="35"/>
      <c r="U77" s="35"/>
      <c r="V77" s="35"/>
      <c r="W77" s="35"/>
      <c r="X77" s="35"/>
      <c r="Y77" s="35"/>
      <c r="Z77" s="35"/>
      <c r="AA77" s="35"/>
      <c r="AB77" s="35"/>
      <c r="AC77" s="35"/>
      <c r="AD77" s="35"/>
      <c r="AE77" s="35"/>
      <c r="AF77" s="35"/>
      <c r="AG77" s="35"/>
      <c r="AH77" s="35"/>
      <c r="AI77" s="35"/>
      <c r="AJ77" s="35"/>
      <c r="AK77" s="35"/>
      <c r="AL77" s="35"/>
      <c r="AM77" s="35"/>
      <c r="AN77" s="35"/>
    </row>
    <row r="78" spans="1:40" ht="27.75" customHeight="1" x14ac:dyDescent="0.25">
      <c r="B78" s="35"/>
      <c r="C78" s="35"/>
      <c r="D78" s="35"/>
      <c r="E78" s="35"/>
      <c r="F78" s="35"/>
      <c r="G78" s="35"/>
      <c r="H78" s="35"/>
      <c r="I78" s="35"/>
      <c r="J78" s="35"/>
      <c r="K78" s="35"/>
      <c r="L78" s="35"/>
      <c r="M78" s="35"/>
      <c r="N78" s="35"/>
      <c r="O78" s="35"/>
      <c r="P78" s="35"/>
      <c r="Q78" s="35"/>
      <c r="R78" s="35"/>
      <c r="S78" s="35"/>
      <c r="T78" s="35"/>
      <c r="U78" s="35"/>
      <c r="V78" s="35"/>
      <c r="W78" s="35"/>
      <c r="X78" s="35"/>
      <c r="Y78" s="35"/>
      <c r="Z78" s="35"/>
      <c r="AA78" s="35"/>
      <c r="AB78" s="35"/>
      <c r="AC78" s="35"/>
      <c r="AD78" s="35"/>
      <c r="AE78" s="35"/>
      <c r="AF78" s="35"/>
      <c r="AG78" s="35"/>
      <c r="AH78" s="35"/>
      <c r="AI78" s="35"/>
      <c r="AJ78" s="35"/>
      <c r="AK78" s="35"/>
      <c r="AL78" s="35"/>
      <c r="AM78" s="35"/>
      <c r="AN78" s="35"/>
    </row>
    <row r="79" spans="1:40" ht="27.75" customHeight="1" x14ac:dyDescent="0.25">
      <c r="B79" s="35"/>
      <c r="C79" s="35"/>
      <c r="D79" s="35"/>
      <c r="E79" s="35"/>
      <c r="F79" s="35"/>
      <c r="G79" s="35"/>
      <c r="H79" s="35"/>
      <c r="I79" s="35"/>
      <c r="J79" s="35"/>
      <c r="K79" s="35"/>
      <c r="L79" s="35"/>
      <c r="M79" s="35"/>
      <c r="N79" s="35"/>
      <c r="O79" s="35"/>
      <c r="P79" s="35"/>
      <c r="Q79" s="35"/>
      <c r="R79" s="35"/>
      <c r="S79" s="35"/>
      <c r="T79" s="35"/>
      <c r="U79" s="35"/>
      <c r="V79" s="35"/>
      <c r="W79" s="35"/>
      <c r="X79" s="35"/>
      <c r="Y79" s="35"/>
      <c r="Z79" s="35"/>
      <c r="AA79" s="35"/>
      <c r="AB79" s="35"/>
      <c r="AC79" s="35"/>
      <c r="AD79" s="35"/>
      <c r="AE79" s="35"/>
      <c r="AF79" s="35"/>
      <c r="AG79" s="35"/>
      <c r="AH79" s="35"/>
      <c r="AI79" s="35"/>
      <c r="AJ79" s="35"/>
      <c r="AK79" s="35"/>
      <c r="AL79" s="35"/>
      <c r="AM79" s="35"/>
      <c r="AN79" s="35"/>
    </row>
    <row r="80" spans="1:40" ht="27.75" customHeight="1" x14ac:dyDescent="0.25">
      <c r="B80" s="35"/>
      <c r="C80" s="35"/>
      <c r="D80" s="35"/>
      <c r="E80" s="35"/>
      <c r="F80" s="35"/>
      <c r="G80" s="35"/>
      <c r="H80" s="35"/>
      <c r="I80" s="35"/>
      <c r="J80" s="35"/>
      <c r="K80" s="35"/>
      <c r="L80" s="35"/>
      <c r="M80" s="35"/>
      <c r="N80" s="35"/>
      <c r="O80" s="35"/>
      <c r="P80" s="35"/>
      <c r="Q80" s="35"/>
      <c r="R80" s="35"/>
      <c r="S80" s="35"/>
      <c r="T80" s="35"/>
      <c r="U80" s="35"/>
      <c r="V80" s="35"/>
      <c r="W80" s="35"/>
      <c r="X80" s="35"/>
      <c r="Y80" s="35"/>
      <c r="Z80" s="35"/>
      <c r="AA80" s="35"/>
      <c r="AB80" s="35"/>
      <c r="AC80" s="35"/>
      <c r="AD80" s="35"/>
      <c r="AE80" s="35"/>
      <c r="AF80" s="35"/>
      <c r="AG80" s="35"/>
      <c r="AH80" s="35"/>
      <c r="AI80" s="35"/>
      <c r="AJ80" s="35"/>
      <c r="AK80" s="35"/>
      <c r="AL80" s="35"/>
      <c r="AM80" s="35"/>
      <c r="AN80" s="35"/>
    </row>
    <row r="81" spans="2:40" ht="27.75" customHeight="1" x14ac:dyDescent="0.25">
      <c r="B81" s="35"/>
      <c r="C81" s="35"/>
      <c r="D81" s="35"/>
      <c r="E81" s="35"/>
      <c r="F81" s="35"/>
      <c r="G81" s="35"/>
      <c r="H81" s="35"/>
      <c r="I81" s="35"/>
      <c r="J81" s="35"/>
      <c r="K81" s="35"/>
      <c r="L81" s="35"/>
      <c r="M81" s="35"/>
      <c r="N81" s="35"/>
      <c r="O81" s="35"/>
      <c r="P81" s="35"/>
      <c r="Q81" s="35"/>
      <c r="R81" s="35"/>
      <c r="S81" s="35"/>
      <c r="T81" s="35"/>
      <c r="U81" s="35"/>
      <c r="V81" s="35"/>
      <c r="W81" s="35"/>
      <c r="X81" s="35"/>
      <c r="Y81" s="35"/>
      <c r="Z81" s="35"/>
      <c r="AA81" s="35"/>
      <c r="AB81" s="35"/>
      <c r="AC81" s="35"/>
      <c r="AD81" s="35"/>
      <c r="AE81" s="35"/>
      <c r="AF81" s="35"/>
      <c r="AG81" s="35"/>
      <c r="AH81" s="35"/>
      <c r="AI81" s="35"/>
      <c r="AJ81" s="35"/>
      <c r="AK81" s="35"/>
      <c r="AL81" s="35"/>
      <c r="AM81" s="35"/>
      <c r="AN81" s="35"/>
    </row>
    <row r="82" spans="2:40" ht="27.75" customHeight="1" x14ac:dyDescent="0.25">
      <c r="B82" s="35"/>
      <c r="C82" s="35"/>
      <c r="D82" s="35"/>
      <c r="E82" s="35"/>
      <c r="F82" s="35"/>
      <c r="G82" s="35"/>
      <c r="H82" s="35"/>
      <c r="I82" s="35"/>
      <c r="J82" s="35"/>
      <c r="K82" s="35"/>
      <c r="L82" s="35"/>
      <c r="M82" s="35"/>
      <c r="N82" s="35"/>
      <c r="O82" s="35"/>
      <c r="P82" s="35"/>
      <c r="Q82" s="35"/>
      <c r="R82" s="35"/>
      <c r="S82" s="35"/>
      <c r="T82" s="35"/>
      <c r="U82" s="35"/>
      <c r="V82" s="35"/>
      <c r="W82" s="35"/>
      <c r="X82" s="35"/>
      <c r="Y82" s="35"/>
      <c r="Z82" s="35"/>
      <c r="AA82" s="35"/>
      <c r="AB82" s="35"/>
      <c r="AC82" s="35"/>
      <c r="AD82" s="35"/>
      <c r="AE82" s="35"/>
      <c r="AF82" s="35"/>
      <c r="AG82" s="35"/>
      <c r="AH82" s="35"/>
      <c r="AI82" s="35"/>
      <c r="AJ82" s="35"/>
      <c r="AK82" s="35"/>
      <c r="AL82" s="35"/>
      <c r="AM82" s="35"/>
      <c r="AN82" s="35"/>
    </row>
    <row r="83" spans="2:40" ht="27.75" customHeight="1" x14ac:dyDescent="0.25">
      <c r="B83" s="35"/>
      <c r="C83" s="35"/>
      <c r="D83" s="35"/>
      <c r="E83" s="35"/>
      <c r="F83" s="35"/>
      <c r="G83" s="35"/>
      <c r="H83" s="35"/>
      <c r="I83" s="35"/>
      <c r="J83" s="35"/>
      <c r="K83" s="35"/>
      <c r="L83" s="35"/>
      <c r="M83" s="35"/>
      <c r="N83" s="35"/>
      <c r="O83" s="35"/>
      <c r="P83" s="35"/>
      <c r="Q83" s="35"/>
      <c r="R83" s="35"/>
      <c r="S83" s="35"/>
      <c r="T83" s="35"/>
      <c r="U83" s="35"/>
      <c r="V83" s="35"/>
      <c r="W83" s="35"/>
      <c r="X83" s="35"/>
      <c r="Y83" s="35"/>
      <c r="Z83" s="35"/>
      <c r="AA83" s="35"/>
      <c r="AB83" s="35"/>
      <c r="AC83" s="35"/>
      <c r="AD83" s="35"/>
      <c r="AE83" s="35"/>
      <c r="AF83" s="35"/>
      <c r="AG83" s="35"/>
      <c r="AH83" s="35"/>
      <c r="AI83" s="35"/>
      <c r="AJ83" s="35"/>
      <c r="AK83" s="35"/>
      <c r="AL83" s="35"/>
      <c r="AM83" s="35"/>
      <c r="AN83" s="35"/>
    </row>
    <row r="84" spans="2:40" ht="27.75" customHeight="1" x14ac:dyDescent="0.25">
      <c r="B84" s="35"/>
      <c r="C84" s="35"/>
      <c r="D84" s="35"/>
      <c r="E84" s="35"/>
      <c r="F84" s="35"/>
      <c r="G84" s="35"/>
      <c r="H84" s="35"/>
      <c r="I84" s="35"/>
      <c r="J84" s="35"/>
      <c r="K84" s="35"/>
      <c r="L84" s="35"/>
      <c r="M84" s="35"/>
      <c r="N84" s="35"/>
      <c r="O84" s="35"/>
      <c r="P84" s="35"/>
      <c r="Q84" s="35"/>
      <c r="R84" s="35"/>
      <c r="S84" s="35"/>
      <c r="T84" s="35"/>
      <c r="U84" s="35"/>
      <c r="V84" s="35"/>
      <c r="W84" s="35"/>
      <c r="X84" s="35"/>
      <c r="Y84" s="35"/>
      <c r="Z84" s="35"/>
      <c r="AA84" s="35"/>
      <c r="AB84" s="35"/>
      <c r="AC84" s="35"/>
      <c r="AD84" s="35"/>
      <c r="AE84" s="35"/>
      <c r="AF84" s="35"/>
      <c r="AG84" s="35"/>
      <c r="AH84" s="35"/>
      <c r="AI84" s="35"/>
      <c r="AJ84" s="35"/>
      <c r="AK84" s="35"/>
      <c r="AL84" s="35"/>
      <c r="AM84" s="35"/>
      <c r="AN84" s="35"/>
    </row>
    <row r="85" spans="2:40" ht="27.75" customHeight="1" x14ac:dyDescent="0.25">
      <c r="B85" s="35"/>
      <c r="C85" s="35"/>
      <c r="D85" s="35"/>
      <c r="E85" s="35"/>
      <c r="F85" s="35"/>
      <c r="G85" s="35"/>
      <c r="H85" s="35"/>
      <c r="I85" s="35"/>
      <c r="J85" s="35"/>
      <c r="K85" s="35"/>
      <c r="L85" s="35"/>
      <c r="M85" s="35"/>
      <c r="N85" s="35"/>
      <c r="O85" s="35"/>
      <c r="P85" s="35"/>
      <c r="Q85" s="35"/>
      <c r="R85" s="35"/>
      <c r="S85" s="35"/>
      <c r="T85" s="35"/>
      <c r="U85" s="35"/>
      <c r="V85" s="35"/>
      <c r="W85" s="35"/>
      <c r="X85" s="35"/>
      <c r="Y85" s="35"/>
      <c r="Z85" s="35"/>
      <c r="AA85" s="35"/>
      <c r="AB85" s="35"/>
      <c r="AC85" s="35"/>
      <c r="AD85" s="35"/>
      <c r="AE85" s="35"/>
      <c r="AF85" s="35"/>
      <c r="AG85" s="35"/>
      <c r="AH85" s="35"/>
      <c r="AI85" s="35"/>
      <c r="AJ85" s="35"/>
      <c r="AK85" s="35"/>
      <c r="AL85" s="35"/>
      <c r="AM85" s="35"/>
      <c r="AN85" s="35"/>
    </row>
    <row r="86" spans="2:40" ht="27.75" customHeight="1" x14ac:dyDescent="0.25">
      <c r="B86" s="35"/>
      <c r="C86" s="35"/>
      <c r="D86" s="35"/>
      <c r="E86" s="35"/>
      <c r="F86" s="35"/>
      <c r="G86" s="35"/>
      <c r="H86" s="35"/>
      <c r="I86" s="35"/>
      <c r="J86" s="35"/>
      <c r="K86" s="35"/>
      <c r="L86" s="35"/>
      <c r="M86" s="35"/>
      <c r="N86" s="35"/>
      <c r="O86" s="35"/>
      <c r="P86" s="35"/>
      <c r="Q86" s="35"/>
      <c r="R86" s="35"/>
      <c r="S86" s="35"/>
      <c r="T86" s="35"/>
      <c r="U86" s="35"/>
      <c r="V86" s="35"/>
      <c r="W86" s="35"/>
      <c r="X86" s="35"/>
      <c r="Y86" s="35"/>
      <c r="Z86" s="35"/>
      <c r="AA86" s="35"/>
      <c r="AB86" s="35"/>
      <c r="AC86" s="35"/>
      <c r="AD86" s="35"/>
      <c r="AE86" s="35"/>
      <c r="AF86" s="35"/>
      <c r="AG86" s="35"/>
      <c r="AH86" s="35"/>
      <c r="AI86" s="35"/>
      <c r="AJ86" s="35"/>
      <c r="AK86" s="35"/>
      <c r="AL86" s="35"/>
      <c r="AM86" s="35"/>
      <c r="AN86" s="35"/>
    </row>
    <row r="87" spans="2:40" ht="27.75" customHeight="1" x14ac:dyDescent="0.25">
      <c r="B87" s="35"/>
      <c r="C87" s="35"/>
      <c r="D87" s="35"/>
      <c r="E87" s="35"/>
      <c r="F87" s="35"/>
      <c r="G87" s="35"/>
      <c r="H87" s="35"/>
      <c r="I87" s="35"/>
      <c r="J87" s="35"/>
      <c r="K87" s="35"/>
      <c r="L87" s="35"/>
      <c r="M87" s="35"/>
      <c r="N87" s="35"/>
      <c r="O87" s="35"/>
      <c r="P87" s="35"/>
      <c r="Q87" s="35"/>
      <c r="R87" s="35"/>
      <c r="S87" s="35"/>
      <c r="T87" s="35"/>
      <c r="U87" s="35"/>
      <c r="V87" s="35"/>
      <c r="W87" s="35"/>
      <c r="X87" s="35"/>
      <c r="Y87" s="35"/>
      <c r="Z87" s="35"/>
      <c r="AA87" s="35"/>
      <c r="AB87" s="35"/>
      <c r="AC87" s="35"/>
      <c r="AD87" s="35"/>
      <c r="AE87" s="35"/>
      <c r="AF87" s="35"/>
      <c r="AG87" s="35"/>
      <c r="AH87" s="35"/>
      <c r="AI87" s="35"/>
      <c r="AJ87" s="35"/>
      <c r="AK87" s="35"/>
      <c r="AL87" s="35"/>
      <c r="AM87" s="35"/>
      <c r="AN87" s="35"/>
    </row>
    <row r="88" spans="2:40" ht="27.75" customHeight="1" x14ac:dyDescent="0.25">
      <c r="B88" s="35"/>
      <c r="C88" s="35"/>
      <c r="D88" s="35"/>
      <c r="E88" s="35"/>
      <c r="F88" s="35"/>
      <c r="G88" s="35"/>
      <c r="H88" s="35"/>
      <c r="I88" s="35"/>
      <c r="J88" s="35"/>
      <c r="K88" s="35"/>
      <c r="L88" s="35"/>
      <c r="M88" s="35"/>
      <c r="N88" s="35"/>
      <c r="O88" s="35"/>
      <c r="P88" s="35"/>
      <c r="Q88" s="35"/>
      <c r="R88" s="35"/>
      <c r="S88" s="35"/>
      <c r="T88" s="35"/>
      <c r="U88" s="35"/>
      <c r="V88" s="35"/>
      <c r="W88" s="35"/>
      <c r="X88" s="35"/>
      <c r="Y88" s="35"/>
      <c r="Z88" s="35"/>
      <c r="AA88" s="35"/>
      <c r="AB88" s="35"/>
      <c r="AC88" s="35"/>
      <c r="AD88" s="35"/>
      <c r="AE88" s="35"/>
      <c r="AF88" s="35"/>
      <c r="AG88" s="35"/>
      <c r="AH88" s="35"/>
      <c r="AI88" s="35"/>
      <c r="AJ88" s="35"/>
      <c r="AK88" s="35"/>
      <c r="AL88" s="35"/>
      <c r="AM88" s="35"/>
      <c r="AN88" s="35"/>
    </row>
    <row r="89" spans="2:40" ht="27.75" customHeight="1" x14ac:dyDescent="0.25">
      <c r="B89" s="35"/>
      <c r="C89" s="35"/>
      <c r="D89" s="35"/>
      <c r="E89" s="35"/>
      <c r="F89" s="35"/>
      <c r="G89" s="35"/>
      <c r="H89" s="35"/>
      <c r="I89" s="35"/>
      <c r="J89" s="35"/>
      <c r="K89" s="35"/>
      <c r="L89" s="35"/>
      <c r="M89" s="35"/>
      <c r="N89" s="35"/>
      <c r="O89" s="35"/>
      <c r="P89" s="35"/>
      <c r="Q89" s="35"/>
      <c r="R89" s="35"/>
      <c r="S89" s="35"/>
      <c r="T89" s="35"/>
      <c r="U89" s="35"/>
      <c r="V89" s="35"/>
      <c r="W89" s="35"/>
      <c r="X89" s="35"/>
      <c r="Y89" s="35"/>
      <c r="Z89" s="35"/>
      <c r="AA89" s="35"/>
      <c r="AB89" s="35"/>
      <c r="AC89" s="35"/>
      <c r="AD89" s="35"/>
      <c r="AE89" s="35"/>
      <c r="AF89" s="35"/>
      <c r="AG89" s="35"/>
      <c r="AH89" s="35"/>
      <c r="AI89" s="35"/>
      <c r="AJ89" s="35"/>
      <c r="AK89" s="35"/>
      <c r="AL89" s="35"/>
      <c r="AM89" s="35"/>
      <c r="AN89" s="35"/>
    </row>
    <row r="90" spans="2:40" ht="27.75" customHeight="1" x14ac:dyDescent="0.25">
      <c r="B90" s="35"/>
      <c r="C90" s="35"/>
      <c r="D90" s="35"/>
      <c r="E90" s="35"/>
      <c r="F90" s="35"/>
      <c r="G90" s="35"/>
      <c r="H90" s="35"/>
      <c r="I90" s="35"/>
      <c r="J90" s="35"/>
      <c r="K90" s="35"/>
      <c r="L90" s="35"/>
      <c r="M90" s="35"/>
      <c r="N90" s="35"/>
      <c r="O90" s="35"/>
      <c r="P90" s="35"/>
      <c r="Q90" s="35"/>
      <c r="R90" s="35"/>
      <c r="S90" s="35"/>
      <c r="T90" s="35"/>
      <c r="U90" s="35"/>
      <c r="V90" s="35"/>
      <c r="W90" s="35"/>
      <c r="X90" s="35"/>
      <c r="Y90" s="35"/>
      <c r="Z90" s="35"/>
      <c r="AA90" s="35"/>
      <c r="AB90" s="35"/>
      <c r="AC90" s="35"/>
      <c r="AD90" s="35"/>
      <c r="AE90" s="35"/>
      <c r="AF90" s="35"/>
      <c r="AG90" s="35"/>
      <c r="AH90" s="35"/>
      <c r="AI90" s="35"/>
      <c r="AJ90" s="35"/>
      <c r="AK90" s="35"/>
      <c r="AL90" s="35"/>
      <c r="AM90" s="35"/>
      <c r="AN90" s="35"/>
    </row>
  </sheetData>
  <mergeCells count="82">
    <mergeCell ref="AE5:AH8"/>
    <mergeCell ref="AE1:AH4"/>
    <mergeCell ref="B1:G8"/>
    <mergeCell ref="H1:AD8"/>
    <mergeCell ref="Z22:AD22"/>
    <mergeCell ref="U22:Y22"/>
    <mergeCell ref="P22:T22"/>
    <mergeCell ref="F14:AD14"/>
    <mergeCell ref="F19:J19"/>
    <mergeCell ref="K19:O19"/>
    <mergeCell ref="P19:T19"/>
    <mergeCell ref="U19:Y19"/>
    <mergeCell ref="Z19:AD19"/>
    <mergeCell ref="F16:J16"/>
    <mergeCell ref="K16:O16"/>
    <mergeCell ref="P16:T16"/>
    <mergeCell ref="U16:Y16"/>
    <mergeCell ref="Z16:AD16"/>
    <mergeCell ref="B43:B57"/>
    <mergeCell ref="B17:B31"/>
    <mergeCell ref="U42:Y42"/>
    <mergeCell ref="C18:E18"/>
    <mergeCell ref="C21:E21"/>
    <mergeCell ref="C24:E24"/>
    <mergeCell ref="C27:E27"/>
    <mergeCell ref="C30:E30"/>
    <mergeCell ref="B38:AH38"/>
    <mergeCell ref="F40:AD40"/>
    <mergeCell ref="Z31:AD31"/>
    <mergeCell ref="U31:Y31"/>
    <mergeCell ref="K22:O22"/>
    <mergeCell ref="F22:J22"/>
    <mergeCell ref="Z25:AD25"/>
    <mergeCell ref="U25:Y25"/>
    <mergeCell ref="Z51:AD51"/>
    <mergeCell ref="P31:T31"/>
    <mergeCell ref="K31:O31"/>
    <mergeCell ref="K42:O42"/>
    <mergeCell ref="K25:O25"/>
    <mergeCell ref="Z28:AD28"/>
    <mergeCell ref="F25:J25"/>
    <mergeCell ref="U28:Y28"/>
    <mergeCell ref="P28:T28"/>
    <mergeCell ref="K28:O28"/>
    <mergeCell ref="F28:J28"/>
    <mergeCell ref="P25:T25"/>
    <mergeCell ref="C56:E56"/>
    <mergeCell ref="K45:O45"/>
    <mergeCell ref="P45:T45"/>
    <mergeCell ref="U45:Y45"/>
    <mergeCell ref="Z45:AD45"/>
    <mergeCell ref="F48:J48"/>
    <mergeCell ref="K48:O48"/>
    <mergeCell ref="P48:T48"/>
    <mergeCell ref="U48:Y48"/>
    <mergeCell ref="Z48:AD48"/>
    <mergeCell ref="F51:J51"/>
    <mergeCell ref="K51:O51"/>
    <mergeCell ref="P51:T51"/>
    <mergeCell ref="U51:Y51"/>
    <mergeCell ref="F31:J31"/>
    <mergeCell ref="F57:J57"/>
    <mergeCell ref="K57:O57"/>
    <mergeCell ref="P57:T57"/>
    <mergeCell ref="P42:T42"/>
    <mergeCell ref="F54:J54"/>
    <mergeCell ref="U57:Y57"/>
    <mergeCell ref="Z57:AD57"/>
    <mergeCell ref="B12:AH12"/>
    <mergeCell ref="B11:AH11"/>
    <mergeCell ref="B39:AH39"/>
    <mergeCell ref="K54:O54"/>
    <mergeCell ref="P54:T54"/>
    <mergeCell ref="U54:Y54"/>
    <mergeCell ref="Z54:AD54"/>
    <mergeCell ref="C44:E44"/>
    <mergeCell ref="C47:E47"/>
    <mergeCell ref="C50:E50"/>
    <mergeCell ref="C53:E53"/>
    <mergeCell ref="Z42:AD42"/>
    <mergeCell ref="F45:J45"/>
    <mergeCell ref="F42:J42"/>
  </mergeCells>
  <pageMargins left="0.7" right="0.7" top="0.75" bottom="0.75" header="0.3" footer="0.3"/>
  <pageSetup paperSize="9" scale="31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7">
    <tabColor theme="0"/>
  </sheetPr>
  <dimension ref="A1:Q169"/>
  <sheetViews>
    <sheetView view="pageBreakPreview" topLeftCell="A4" zoomScaleNormal="100" zoomScaleSheetLayoutView="100" workbookViewId="0">
      <selection activeCell="D13" sqref="D13:D16"/>
    </sheetView>
  </sheetViews>
  <sheetFormatPr baseColWidth="10" defaultRowHeight="15" x14ac:dyDescent="0.25"/>
  <cols>
    <col min="1" max="1" width="10.140625" style="3" customWidth="1"/>
    <col min="2" max="2" width="20" customWidth="1"/>
    <col min="3" max="3" width="32.28515625" customWidth="1"/>
    <col min="4" max="4" width="31.85546875" style="3" customWidth="1"/>
    <col min="5" max="5" width="14.5703125" customWidth="1"/>
    <col min="6" max="6" width="24.42578125" customWidth="1"/>
    <col min="7" max="7" width="24.140625" customWidth="1"/>
    <col min="8" max="8" width="8.85546875" style="138" customWidth="1"/>
    <col min="9" max="9" width="21" bestFit="1" customWidth="1"/>
    <col min="10" max="10" width="25.5703125" bestFit="1" customWidth="1"/>
    <col min="11" max="11" width="15.85546875" style="74" customWidth="1"/>
    <col min="12" max="12" width="16.5703125" style="3" customWidth="1"/>
    <col min="13" max="13" width="16.28515625" customWidth="1"/>
    <col min="14" max="14" width="29.7109375" customWidth="1"/>
    <col min="15" max="15" width="17.42578125" customWidth="1"/>
    <col min="16" max="16" width="10.5703125" customWidth="1"/>
    <col min="17" max="17" width="24.85546875" bestFit="1" customWidth="1"/>
  </cols>
  <sheetData>
    <row r="1" spans="1:17" s="3" customFormat="1" ht="15" customHeight="1" x14ac:dyDescent="0.25">
      <c r="A1" s="307"/>
      <c r="B1" s="307"/>
      <c r="C1" s="307"/>
      <c r="D1" s="448" t="s">
        <v>223</v>
      </c>
      <c r="E1" s="449"/>
      <c r="F1" s="449"/>
      <c r="G1" s="449"/>
      <c r="H1" s="449"/>
      <c r="I1" s="449"/>
      <c r="J1" s="449"/>
      <c r="K1" s="449"/>
      <c r="L1" s="449"/>
      <c r="M1" s="449"/>
      <c r="N1" s="450"/>
      <c r="O1" s="312" t="s">
        <v>200</v>
      </c>
      <c r="P1" s="312"/>
      <c r="Q1" s="312"/>
    </row>
    <row r="2" spans="1:17" s="3" customFormat="1" ht="15" customHeight="1" x14ac:dyDescent="0.25">
      <c r="A2" s="307"/>
      <c r="B2" s="307"/>
      <c r="C2" s="307"/>
      <c r="D2" s="410"/>
      <c r="E2" s="451"/>
      <c r="F2" s="451"/>
      <c r="G2" s="451"/>
      <c r="H2" s="451"/>
      <c r="I2" s="451"/>
      <c r="J2" s="451"/>
      <c r="K2" s="451"/>
      <c r="L2" s="451"/>
      <c r="M2" s="451"/>
      <c r="N2" s="412"/>
      <c r="O2" s="312"/>
      <c r="P2" s="312"/>
      <c r="Q2" s="312"/>
    </row>
    <row r="3" spans="1:17" s="3" customFormat="1" ht="15" customHeight="1" x14ac:dyDescent="0.25">
      <c r="A3" s="307"/>
      <c r="B3" s="307"/>
      <c r="C3" s="307"/>
      <c r="D3" s="410"/>
      <c r="E3" s="451"/>
      <c r="F3" s="451"/>
      <c r="G3" s="451"/>
      <c r="H3" s="451"/>
      <c r="I3" s="451"/>
      <c r="J3" s="451"/>
      <c r="K3" s="451"/>
      <c r="L3" s="451"/>
      <c r="M3" s="451"/>
      <c r="N3" s="412"/>
      <c r="O3" s="312"/>
      <c r="P3" s="312"/>
      <c r="Q3" s="312"/>
    </row>
    <row r="4" spans="1:17" s="3" customFormat="1" ht="15" customHeight="1" x14ac:dyDescent="0.25">
      <c r="A4" s="307"/>
      <c r="B4" s="307"/>
      <c r="C4" s="307"/>
      <c r="D4" s="410"/>
      <c r="E4" s="451"/>
      <c r="F4" s="451"/>
      <c r="G4" s="451"/>
      <c r="H4" s="451"/>
      <c r="I4" s="451"/>
      <c r="J4" s="451"/>
      <c r="K4" s="451"/>
      <c r="L4" s="451"/>
      <c r="M4" s="451"/>
      <c r="N4" s="412"/>
      <c r="O4" s="312"/>
      <c r="P4" s="312"/>
      <c r="Q4" s="312"/>
    </row>
    <row r="5" spans="1:17" s="3" customFormat="1" ht="15" customHeight="1" x14ac:dyDescent="0.25">
      <c r="A5" s="307"/>
      <c r="B5" s="307"/>
      <c r="C5" s="307"/>
      <c r="D5" s="410"/>
      <c r="E5" s="451"/>
      <c r="F5" s="451"/>
      <c r="G5" s="451"/>
      <c r="H5" s="451"/>
      <c r="I5" s="451"/>
      <c r="J5" s="451"/>
      <c r="K5" s="451"/>
      <c r="L5" s="451"/>
      <c r="M5" s="451"/>
      <c r="N5" s="412"/>
      <c r="O5" s="654" t="s">
        <v>424</v>
      </c>
      <c r="P5" s="654"/>
      <c r="Q5" s="654"/>
    </row>
    <row r="6" spans="1:17" s="3" customFormat="1" ht="15" customHeight="1" x14ac:dyDescent="0.25">
      <c r="A6" s="307"/>
      <c r="B6" s="307"/>
      <c r="C6" s="307"/>
      <c r="D6" s="410"/>
      <c r="E6" s="451"/>
      <c r="F6" s="451"/>
      <c r="G6" s="451"/>
      <c r="H6" s="451"/>
      <c r="I6" s="451"/>
      <c r="J6" s="451"/>
      <c r="K6" s="451"/>
      <c r="L6" s="451"/>
      <c r="M6" s="451"/>
      <c r="N6" s="412"/>
      <c r="O6" s="654"/>
      <c r="P6" s="654"/>
      <c r="Q6" s="654"/>
    </row>
    <row r="7" spans="1:17" s="3" customFormat="1" ht="15" customHeight="1" x14ac:dyDescent="0.25">
      <c r="A7" s="307"/>
      <c r="B7" s="307"/>
      <c r="C7" s="307"/>
      <c r="D7" s="410"/>
      <c r="E7" s="451"/>
      <c r="F7" s="451"/>
      <c r="G7" s="451"/>
      <c r="H7" s="451"/>
      <c r="I7" s="451"/>
      <c r="J7" s="451"/>
      <c r="K7" s="451"/>
      <c r="L7" s="451"/>
      <c r="M7" s="451"/>
      <c r="N7" s="412"/>
      <c r="O7" s="654"/>
      <c r="P7" s="654"/>
      <c r="Q7" s="654"/>
    </row>
    <row r="8" spans="1:17" s="3" customFormat="1" ht="15.75" customHeight="1" x14ac:dyDescent="0.25">
      <c r="A8" s="307"/>
      <c r="B8" s="307"/>
      <c r="C8" s="307"/>
      <c r="D8" s="413"/>
      <c r="E8" s="414"/>
      <c r="F8" s="414"/>
      <c r="G8" s="414"/>
      <c r="H8" s="414"/>
      <c r="I8" s="414"/>
      <c r="J8" s="414"/>
      <c r="K8" s="414"/>
      <c r="L8" s="414"/>
      <c r="M8" s="414"/>
      <c r="N8" s="415"/>
      <c r="O8" s="654"/>
      <c r="P8" s="654"/>
      <c r="Q8" s="654"/>
    </row>
    <row r="9" spans="1:17" s="3" customFormat="1" ht="11.25" customHeight="1" thickBot="1" x14ac:dyDescent="0.3">
      <c r="A9" s="70"/>
      <c r="B9" s="71"/>
      <c r="C9" s="71"/>
      <c r="D9" s="129"/>
      <c r="E9" s="72"/>
      <c r="F9" s="72"/>
      <c r="G9" s="72"/>
      <c r="H9" s="72"/>
      <c r="I9" s="72"/>
      <c r="J9" s="72"/>
      <c r="K9" s="72"/>
      <c r="L9" s="72"/>
    </row>
    <row r="10" spans="1:17" s="3" customFormat="1" ht="25.5" customHeight="1" x14ac:dyDescent="0.25">
      <c r="A10" s="653" t="s">
        <v>180</v>
      </c>
      <c r="B10" s="613"/>
      <c r="C10" s="613"/>
      <c r="D10" s="613"/>
      <c r="E10" s="613"/>
      <c r="F10" s="613"/>
      <c r="G10" s="613"/>
      <c r="H10" s="613"/>
      <c r="I10" s="613"/>
      <c r="J10" s="613"/>
      <c r="K10" s="613"/>
      <c r="L10" s="613"/>
      <c r="M10" s="613" t="s">
        <v>379</v>
      </c>
      <c r="N10" s="613"/>
      <c r="O10" s="613"/>
      <c r="P10" s="613"/>
      <c r="Q10" s="614"/>
    </row>
    <row r="11" spans="1:17" s="74" customFormat="1" ht="15" customHeight="1" x14ac:dyDescent="0.25">
      <c r="A11" s="656" t="s">
        <v>210</v>
      </c>
      <c r="B11" s="616" t="s">
        <v>173</v>
      </c>
      <c r="C11" s="616" t="s">
        <v>189</v>
      </c>
      <c r="D11" s="650" t="s">
        <v>141</v>
      </c>
      <c r="E11" s="616" t="s">
        <v>182</v>
      </c>
      <c r="F11" s="616" t="s">
        <v>175</v>
      </c>
      <c r="G11" s="616" t="s">
        <v>176</v>
      </c>
      <c r="H11" s="616" t="s">
        <v>153</v>
      </c>
      <c r="I11" s="616" t="s">
        <v>177</v>
      </c>
      <c r="J11" s="616"/>
      <c r="K11" s="616" t="s">
        <v>186</v>
      </c>
      <c r="L11" s="616" t="s">
        <v>192</v>
      </c>
      <c r="M11" s="615" t="s">
        <v>214</v>
      </c>
      <c r="N11" s="615"/>
      <c r="O11" s="615"/>
      <c r="P11" s="616" t="s">
        <v>181</v>
      </c>
      <c r="Q11" s="617"/>
    </row>
    <row r="12" spans="1:17" s="74" customFormat="1" ht="30" customHeight="1" thickBot="1" x14ac:dyDescent="0.3">
      <c r="A12" s="657"/>
      <c r="B12" s="650"/>
      <c r="C12" s="650"/>
      <c r="D12" s="655"/>
      <c r="E12" s="650"/>
      <c r="F12" s="650"/>
      <c r="G12" s="650"/>
      <c r="H12" s="650"/>
      <c r="I12" s="140" t="s">
        <v>187</v>
      </c>
      <c r="J12" s="140" t="s">
        <v>188</v>
      </c>
      <c r="K12" s="650"/>
      <c r="L12" s="650"/>
      <c r="M12" s="140" t="s">
        <v>183</v>
      </c>
      <c r="N12" s="140" t="s">
        <v>184</v>
      </c>
      <c r="O12" s="140" t="s">
        <v>185</v>
      </c>
      <c r="P12" s="140" t="s">
        <v>178</v>
      </c>
      <c r="Q12" s="141" t="s">
        <v>179</v>
      </c>
    </row>
    <row r="13" spans="1:17" ht="42.75" customHeight="1" x14ac:dyDescent="0.25">
      <c r="A13" s="629" t="s">
        <v>420</v>
      </c>
      <c r="B13" s="632" t="str">
        <f>'2.Identificacion_Riesgos'!E10</f>
        <v>Las propuestas inscritas en cada una de las convocatorias no sean suficientes para entregrar y ejecutar  la totalidad de los recursos asignados.</v>
      </c>
      <c r="C13" s="635" t="str">
        <f>'2.Identificacion_Riesgos'!F10</f>
        <v>1. Los canales de difusión utilizados no integran la totalidad de la poblción objetivo.</v>
      </c>
      <c r="D13" s="642" t="str">
        <f>'3.Controles'!E9</f>
        <v>Se diseña un plan de comunicación y difusión de las convocatorias junto con la oficina asesora de comunicaciones.</v>
      </c>
      <c r="E13" s="660" t="str">
        <f>'2.Identificacion_Riesgos'!U10</f>
        <v>BAJO 4%</v>
      </c>
      <c r="F13" s="595" t="s">
        <v>385</v>
      </c>
      <c r="G13" s="33" t="s">
        <v>386</v>
      </c>
      <c r="H13" s="108">
        <v>0.7</v>
      </c>
      <c r="I13" s="235">
        <v>44228</v>
      </c>
      <c r="J13" s="235">
        <v>44530</v>
      </c>
      <c r="K13" s="92" t="s">
        <v>388</v>
      </c>
      <c r="L13" s="595" t="s">
        <v>390</v>
      </c>
      <c r="M13" s="589" t="s">
        <v>56</v>
      </c>
      <c r="N13" s="592" t="s">
        <v>56</v>
      </c>
      <c r="O13" s="595" t="s">
        <v>452</v>
      </c>
      <c r="P13" s="292">
        <v>0.35</v>
      </c>
      <c r="Q13" s="237" t="s">
        <v>453</v>
      </c>
    </row>
    <row r="14" spans="1:17" s="3" customFormat="1" ht="30" customHeight="1" x14ac:dyDescent="0.25">
      <c r="A14" s="630"/>
      <c r="B14" s="633"/>
      <c r="C14" s="624"/>
      <c r="D14" s="638"/>
      <c r="E14" s="661"/>
      <c r="F14" s="596"/>
      <c r="G14" s="644" t="s">
        <v>387</v>
      </c>
      <c r="H14" s="601">
        <v>0.3</v>
      </c>
      <c r="I14" s="646">
        <v>44228</v>
      </c>
      <c r="J14" s="711">
        <v>44520</v>
      </c>
      <c r="K14" s="626" t="s">
        <v>389</v>
      </c>
      <c r="L14" s="596"/>
      <c r="M14" s="590"/>
      <c r="N14" s="593"/>
      <c r="O14" s="596"/>
      <c r="P14" s="601">
        <v>0.15</v>
      </c>
      <c r="Q14" s="619" t="s">
        <v>457</v>
      </c>
    </row>
    <row r="15" spans="1:17" s="3" customFormat="1" x14ac:dyDescent="0.25">
      <c r="A15" s="630"/>
      <c r="B15" s="633"/>
      <c r="C15" s="624"/>
      <c r="D15" s="638"/>
      <c r="E15" s="661"/>
      <c r="F15" s="596"/>
      <c r="G15" s="645"/>
      <c r="H15" s="599"/>
      <c r="I15" s="647"/>
      <c r="J15" s="712"/>
      <c r="K15" s="596"/>
      <c r="L15" s="596"/>
      <c r="M15" s="590"/>
      <c r="N15" s="593"/>
      <c r="O15" s="596"/>
      <c r="P15" s="599"/>
      <c r="Q15" s="480"/>
    </row>
    <row r="16" spans="1:17" s="3" customFormat="1" x14ac:dyDescent="0.25">
      <c r="A16" s="630"/>
      <c r="B16" s="633"/>
      <c r="C16" s="625"/>
      <c r="D16" s="638"/>
      <c r="E16" s="661"/>
      <c r="F16" s="596"/>
      <c r="G16" s="651"/>
      <c r="H16" s="600"/>
      <c r="I16" s="652"/>
      <c r="J16" s="713"/>
      <c r="K16" s="627"/>
      <c r="L16" s="596"/>
      <c r="M16" s="590"/>
      <c r="N16" s="593"/>
      <c r="O16" s="596"/>
      <c r="P16" s="600"/>
      <c r="Q16" s="620"/>
    </row>
    <row r="17" spans="1:17" ht="30" customHeight="1" x14ac:dyDescent="0.25">
      <c r="A17" s="630"/>
      <c r="B17" s="633"/>
      <c r="C17" s="623" t="str">
        <f>'2.Identificacion_Riesgos'!F11</f>
        <v>2, La formulación de las convocatorias no contempló un análisis profundo de la población objetivo de la convocatoria.</v>
      </c>
      <c r="D17" s="638" t="str">
        <f>'3.Controles'!E10</f>
        <v>Se verifica que la información correspondiente a la formulación de la convocatoria este acorde con las condiciones establecidas.</v>
      </c>
      <c r="E17" s="662"/>
      <c r="F17" s="596"/>
      <c r="G17" s="644" t="s">
        <v>391</v>
      </c>
      <c r="H17" s="601">
        <v>1</v>
      </c>
      <c r="I17" s="646">
        <v>44228</v>
      </c>
      <c r="J17" s="646">
        <v>44500</v>
      </c>
      <c r="K17" s="648" t="s">
        <v>392</v>
      </c>
      <c r="L17" s="596"/>
      <c r="M17" s="590"/>
      <c r="N17" s="593"/>
      <c r="O17" s="596"/>
      <c r="P17" s="601">
        <v>0.5</v>
      </c>
      <c r="Q17" s="621" t="s">
        <v>458</v>
      </c>
    </row>
    <row r="18" spans="1:17" s="3" customFormat="1" x14ac:dyDescent="0.25">
      <c r="A18" s="630"/>
      <c r="B18" s="633"/>
      <c r="C18" s="624"/>
      <c r="D18" s="638"/>
      <c r="E18" s="662"/>
      <c r="F18" s="596"/>
      <c r="G18" s="645"/>
      <c r="H18" s="599"/>
      <c r="I18" s="647"/>
      <c r="J18" s="647"/>
      <c r="K18" s="649"/>
      <c r="L18" s="596"/>
      <c r="M18" s="590"/>
      <c r="N18" s="593"/>
      <c r="O18" s="596"/>
      <c r="P18" s="599"/>
      <c r="Q18" s="622"/>
    </row>
    <row r="19" spans="1:17" s="3" customFormat="1" x14ac:dyDescent="0.25">
      <c r="A19" s="630"/>
      <c r="B19" s="633"/>
      <c r="C19" s="624"/>
      <c r="D19" s="638"/>
      <c r="E19" s="662"/>
      <c r="F19" s="596"/>
      <c r="G19" s="645"/>
      <c r="H19" s="599"/>
      <c r="I19" s="647"/>
      <c r="J19" s="647"/>
      <c r="K19" s="649"/>
      <c r="L19" s="596"/>
      <c r="M19" s="590"/>
      <c r="N19" s="593"/>
      <c r="O19" s="596"/>
      <c r="P19" s="599"/>
      <c r="Q19" s="622"/>
    </row>
    <row r="20" spans="1:17" s="3" customFormat="1" ht="15.75" thickBot="1" x14ac:dyDescent="0.3">
      <c r="A20" s="658"/>
      <c r="B20" s="659"/>
      <c r="C20" s="624"/>
      <c r="D20" s="623"/>
      <c r="E20" s="662"/>
      <c r="F20" s="596"/>
      <c r="G20" s="645"/>
      <c r="H20" s="599"/>
      <c r="I20" s="647"/>
      <c r="J20" s="647"/>
      <c r="K20" s="649"/>
      <c r="L20" s="596"/>
      <c r="M20" s="590"/>
      <c r="N20" s="618"/>
      <c r="O20" s="596"/>
      <c r="P20" s="599"/>
      <c r="Q20" s="622"/>
    </row>
    <row r="21" spans="1:17" ht="24" customHeight="1" x14ac:dyDescent="0.25">
      <c r="A21" s="629" t="s">
        <v>421</v>
      </c>
      <c r="B21" s="632" t="str">
        <f>'2.Identificacion_Riesgos'!E12</f>
        <v>Incumplimiento en la ejecución de las actividades planteadas en los proyectos ganadores de las convocatorias.</v>
      </c>
      <c r="C21" s="635" t="str">
        <f>'2.Identificacion_Riesgos'!F12</f>
        <v>1,No se presta el acompañamiento adecuado por parte de las SCRD para el cumpliento de las actividades.</v>
      </c>
      <c r="D21" s="635" t="str">
        <f>'3.Controles'!E13</f>
        <v>Se verifica el cumplimiento de las actividades a través del acompañamiento de cada uno de  los responsables encargados.</v>
      </c>
      <c r="E21" s="636" t="str">
        <f>'2.Identificacion_Riesgos'!U12</f>
        <v>BAJO 4%</v>
      </c>
      <c r="F21" s="595" t="s">
        <v>396</v>
      </c>
      <c r="G21" s="33" t="s">
        <v>397</v>
      </c>
      <c r="H21" s="244">
        <v>0.3</v>
      </c>
      <c r="I21" s="245">
        <v>44256</v>
      </c>
      <c r="J21" s="245">
        <v>44530</v>
      </c>
      <c r="K21" s="253" t="s">
        <v>444</v>
      </c>
      <c r="L21" s="595" t="s">
        <v>390</v>
      </c>
      <c r="M21" s="589" t="s">
        <v>56</v>
      </c>
      <c r="N21" s="592" t="s">
        <v>56</v>
      </c>
      <c r="O21" s="595" t="s">
        <v>452</v>
      </c>
      <c r="P21" s="291">
        <v>0</v>
      </c>
      <c r="Q21" s="249" t="s">
        <v>454</v>
      </c>
    </row>
    <row r="22" spans="1:17" ht="30" customHeight="1" x14ac:dyDescent="0.25">
      <c r="A22" s="630"/>
      <c r="B22" s="633"/>
      <c r="C22" s="624"/>
      <c r="D22" s="624"/>
      <c r="E22" s="637"/>
      <c r="F22" s="596"/>
      <c r="G22" s="663" t="s">
        <v>398</v>
      </c>
      <c r="H22" s="664">
        <v>0.7</v>
      </c>
      <c r="I22" s="665">
        <v>44256</v>
      </c>
      <c r="J22" s="665">
        <v>44530</v>
      </c>
      <c r="K22" s="608" t="s">
        <v>444</v>
      </c>
      <c r="L22" s="596"/>
      <c r="M22" s="590"/>
      <c r="N22" s="593"/>
      <c r="O22" s="596"/>
      <c r="P22" s="601">
        <v>0</v>
      </c>
      <c r="Q22" s="619" t="s">
        <v>455</v>
      </c>
    </row>
    <row r="23" spans="1:17" x14ac:dyDescent="0.25">
      <c r="A23" s="630"/>
      <c r="B23" s="633"/>
      <c r="C23" s="624"/>
      <c r="D23" s="624"/>
      <c r="E23" s="637"/>
      <c r="F23" s="596"/>
      <c r="G23" s="663"/>
      <c r="H23" s="664"/>
      <c r="I23" s="665"/>
      <c r="J23" s="665"/>
      <c r="K23" s="608"/>
      <c r="L23" s="596"/>
      <c r="M23" s="590"/>
      <c r="N23" s="593"/>
      <c r="O23" s="596"/>
      <c r="P23" s="599"/>
      <c r="Q23" s="480"/>
    </row>
    <row r="24" spans="1:17" x14ac:dyDescent="0.25">
      <c r="A24" s="630"/>
      <c r="B24" s="633"/>
      <c r="C24" s="625"/>
      <c r="D24" s="625"/>
      <c r="E24" s="637"/>
      <c r="F24" s="596"/>
      <c r="G24" s="663"/>
      <c r="H24" s="664"/>
      <c r="I24" s="665"/>
      <c r="J24" s="665"/>
      <c r="K24" s="608"/>
      <c r="L24" s="596"/>
      <c r="M24" s="590"/>
      <c r="N24" s="593"/>
      <c r="O24" s="596"/>
      <c r="P24" s="600"/>
      <c r="Q24" s="620"/>
    </row>
    <row r="25" spans="1:17" ht="60.75" thickBot="1" x14ac:dyDescent="0.3">
      <c r="A25" s="631"/>
      <c r="B25" s="634"/>
      <c r="C25" s="256" t="str">
        <f>'2.Identificacion_Riesgos'!F13</f>
        <v>2, El proceso de evaluación no identifica las falencias en la formulación de los proyectos.</v>
      </c>
      <c r="D25" s="256" t="str">
        <f>'3.Controles'!E14</f>
        <v>Se realiza proceso de evaluación a cada una de las propuestas participantes.</v>
      </c>
      <c r="E25" s="634"/>
      <c r="F25" s="597"/>
      <c r="G25" s="714" t="s">
        <v>460</v>
      </c>
      <c r="H25" s="284">
        <v>1</v>
      </c>
      <c r="I25" s="246">
        <v>44256</v>
      </c>
      <c r="J25" s="246">
        <v>44530</v>
      </c>
      <c r="K25" s="285" t="s">
        <v>444</v>
      </c>
      <c r="L25" s="597"/>
      <c r="M25" s="591"/>
      <c r="N25" s="594"/>
      <c r="O25" s="597"/>
      <c r="P25" s="259">
        <v>0</v>
      </c>
      <c r="Q25" s="144" t="s">
        <v>456</v>
      </c>
    </row>
    <row r="26" spans="1:17" ht="75.75" thickBot="1" x14ac:dyDescent="0.3">
      <c r="A26" s="629" t="s">
        <v>422</v>
      </c>
      <c r="B26" s="632" t="str">
        <f>'2.Identificacion_Riesgos'!E14</f>
        <v>Manipulación de la información para que los participantes reciban un beneficio economico sin cumplir con los requisitos establecidos, para beneficio porpio o de un tercero.</v>
      </c>
      <c r="C26" s="642" t="str">
        <f>'2.Identificacion_Riesgos'!F14</f>
        <v>1, No se realiza la adecuada verificación de las propuestas por parte de el misional encragado de la convocatoria.</v>
      </c>
      <c r="D26" s="642" t="str">
        <f>'3.Controles'!E17</f>
        <v>Verificación del cumplimiento de los requisitos para cada participante</v>
      </c>
      <c r="E26" s="636" t="str">
        <f>'2.Identificacion_Riesgos'!U14</f>
        <v>BAJO 4%</v>
      </c>
      <c r="F26" s="607" t="s">
        <v>405</v>
      </c>
      <c r="G26" s="33" t="s">
        <v>414</v>
      </c>
      <c r="H26" s="108">
        <v>0.5</v>
      </c>
      <c r="I26" s="245">
        <v>44256</v>
      </c>
      <c r="J26" s="245">
        <v>44530</v>
      </c>
      <c r="K26" s="92" t="s">
        <v>444</v>
      </c>
      <c r="L26" s="607" t="s">
        <v>390</v>
      </c>
      <c r="M26" s="604" t="s">
        <v>56</v>
      </c>
      <c r="N26" s="592" t="s">
        <v>56</v>
      </c>
      <c r="O26" s="607" t="s">
        <v>452</v>
      </c>
      <c r="P26" s="610">
        <v>0</v>
      </c>
      <c r="Q26" s="237" t="s">
        <v>459</v>
      </c>
    </row>
    <row r="27" spans="1:17" ht="60.75" thickBot="1" x14ac:dyDescent="0.3">
      <c r="A27" s="630"/>
      <c r="B27" s="633"/>
      <c r="C27" s="638"/>
      <c r="D27" s="638"/>
      <c r="E27" s="637"/>
      <c r="F27" s="608"/>
      <c r="G27" s="243" t="s">
        <v>407</v>
      </c>
      <c r="H27" s="107">
        <v>0.5</v>
      </c>
      <c r="I27" s="242">
        <v>44256</v>
      </c>
      <c r="J27" s="242">
        <v>44530</v>
      </c>
      <c r="K27" s="240" t="s">
        <v>388</v>
      </c>
      <c r="L27" s="608"/>
      <c r="M27" s="605"/>
      <c r="N27" s="593"/>
      <c r="O27" s="608"/>
      <c r="P27" s="611"/>
      <c r="Q27" s="290" t="s">
        <v>459</v>
      </c>
    </row>
    <row r="28" spans="1:17" ht="66" customHeight="1" thickBot="1" x14ac:dyDescent="0.3">
      <c r="A28" s="630"/>
      <c r="B28" s="633"/>
      <c r="C28" s="638" t="str">
        <f>'2.Identificacion_Riesgos'!F15</f>
        <v>2, El proceso de evaluación por los jurados no cumple con los criterios establecidos por la convocatoria</v>
      </c>
      <c r="D28" s="638" t="str">
        <f>'3.Controles'!E18</f>
        <v>Distribución del proceso de evaluaciones en los diferentes responsables de la convocatoria.</v>
      </c>
      <c r="E28" s="633"/>
      <c r="F28" s="608" t="s">
        <v>406</v>
      </c>
      <c r="G28" s="243" t="s">
        <v>408</v>
      </c>
      <c r="H28" s="107">
        <v>0.3</v>
      </c>
      <c r="I28" s="242">
        <v>43891</v>
      </c>
      <c r="J28" s="242">
        <v>44530</v>
      </c>
      <c r="K28" s="240" t="s">
        <v>444</v>
      </c>
      <c r="L28" s="608"/>
      <c r="M28" s="605"/>
      <c r="N28" s="593"/>
      <c r="O28" s="608"/>
      <c r="P28" s="611">
        <v>0</v>
      </c>
      <c r="Q28" s="290" t="s">
        <v>459</v>
      </c>
    </row>
    <row r="29" spans="1:17" ht="63" customHeight="1" thickBot="1" x14ac:dyDescent="0.3">
      <c r="A29" s="631"/>
      <c r="B29" s="634"/>
      <c r="C29" s="639"/>
      <c r="D29" s="639"/>
      <c r="E29" s="634"/>
      <c r="F29" s="609"/>
      <c r="G29" s="714" t="s">
        <v>461</v>
      </c>
      <c r="H29" s="137">
        <v>0.7</v>
      </c>
      <c r="I29" s="246">
        <v>44256</v>
      </c>
      <c r="J29" s="246">
        <v>44530</v>
      </c>
      <c r="K29" s="97" t="s">
        <v>388</v>
      </c>
      <c r="L29" s="609"/>
      <c r="M29" s="606"/>
      <c r="N29" s="594"/>
      <c r="O29" s="609"/>
      <c r="P29" s="612"/>
      <c r="Q29" s="290" t="s">
        <v>459</v>
      </c>
    </row>
    <row r="30" spans="1:17" hidden="1" x14ac:dyDescent="0.25">
      <c r="A30" s="640" t="s">
        <v>142</v>
      </c>
      <c r="B30" s="641">
        <f>'2.Identificacion_Riesgos'!E16</f>
        <v>0</v>
      </c>
      <c r="C30" s="624">
        <f>'2.Identificacion_Riesgos'!F16</f>
        <v>0</v>
      </c>
      <c r="D30" s="624">
        <f>'3.Controles'!E21</f>
        <v>0</v>
      </c>
      <c r="E30" s="643">
        <f>'2.Identificacion_Riesgos'!U16</f>
        <v>0</v>
      </c>
      <c r="F30" s="596"/>
      <c r="G30" s="241"/>
      <c r="H30" s="238"/>
      <c r="I30" s="130"/>
      <c r="J30" s="130"/>
      <c r="K30" s="239"/>
      <c r="L30" s="590"/>
      <c r="M30" s="590"/>
      <c r="N30" s="603" t="str">
        <f t="shared" ref="N30" si="0">IF(M30="SI","1. Describa el evento presentado 2. Genere una acción correctiva en isolucion 3. Realice nuevamente el proceso de analisis de riesgo"," ")</f>
        <v xml:space="preserve"> </v>
      </c>
      <c r="O30" s="596"/>
      <c r="P30" s="599"/>
      <c r="Q30" s="145"/>
    </row>
    <row r="31" spans="1:17" hidden="1" x14ac:dyDescent="0.25">
      <c r="A31" s="630"/>
      <c r="B31" s="633"/>
      <c r="C31" s="624"/>
      <c r="D31" s="624"/>
      <c r="E31" s="637"/>
      <c r="F31" s="596"/>
      <c r="G31" s="32"/>
      <c r="H31" s="107"/>
      <c r="I31" s="21"/>
      <c r="J31" s="21"/>
      <c r="K31" s="24"/>
      <c r="L31" s="590"/>
      <c r="M31" s="590"/>
      <c r="N31" s="593"/>
      <c r="O31" s="596"/>
      <c r="P31" s="599"/>
      <c r="Q31" s="132"/>
    </row>
    <row r="32" spans="1:17" hidden="1" x14ac:dyDescent="0.25">
      <c r="A32" s="630"/>
      <c r="B32" s="633"/>
      <c r="C32" s="624"/>
      <c r="D32" s="624"/>
      <c r="E32" s="637"/>
      <c r="F32" s="596"/>
      <c r="G32" s="32"/>
      <c r="H32" s="107"/>
      <c r="I32" s="21"/>
      <c r="J32" s="21"/>
      <c r="K32" s="24"/>
      <c r="L32" s="590"/>
      <c r="M32" s="590"/>
      <c r="N32" s="593"/>
      <c r="O32" s="596"/>
      <c r="P32" s="599"/>
      <c r="Q32" s="132"/>
    </row>
    <row r="33" spans="1:17" hidden="1" x14ac:dyDescent="0.25">
      <c r="A33" s="630"/>
      <c r="B33" s="633"/>
      <c r="C33" s="625"/>
      <c r="D33" s="625"/>
      <c r="E33" s="637"/>
      <c r="F33" s="627"/>
      <c r="G33" s="32"/>
      <c r="H33" s="107"/>
      <c r="I33" s="21"/>
      <c r="J33" s="139"/>
      <c r="K33" s="24"/>
      <c r="L33" s="590"/>
      <c r="M33" s="590"/>
      <c r="N33" s="593"/>
      <c r="O33" s="596"/>
      <c r="P33" s="600"/>
      <c r="Q33" s="132"/>
    </row>
    <row r="34" spans="1:17" hidden="1" x14ac:dyDescent="0.25">
      <c r="A34" s="630"/>
      <c r="B34" s="633"/>
      <c r="C34" s="623">
        <f>'2.Identificacion_Riesgos'!F17</f>
        <v>0</v>
      </c>
      <c r="D34" s="623">
        <f>'3.Controles'!E22</f>
        <v>0</v>
      </c>
      <c r="E34" s="633"/>
      <c r="F34" s="626"/>
      <c r="G34" s="135"/>
      <c r="H34" s="107"/>
      <c r="I34" s="105"/>
      <c r="J34" s="105"/>
      <c r="K34" s="133"/>
      <c r="L34" s="590"/>
      <c r="M34" s="590"/>
      <c r="N34" s="593"/>
      <c r="O34" s="596"/>
      <c r="P34" s="601"/>
      <c r="Q34" s="143"/>
    </row>
    <row r="35" spans="1:17" hidden="1" x14ac:dyDescent="0.25">
      <c r="A35" s="630"/>
      <c r="B35" s="633"/>
      <c r="C35" s="624"/>
      <c r="D35" s="624"/>
      <c r="E35" s="633"/>
      <c r="F35" s="596"/>
      <c r="G35" s="135"/>
      <c r="H35" s="107"/>
      <c r="I35" s="105"/>
      <c r="J35" s="105"/>
      <c r="K35" s="133"/>
      <c r="L35" s="590"/>
      <c r="M35" s="590"/>
      <c r="N35" s="593"/>
      <c r="O35" s="596"/>
      <c r="P35" s="599"/>
      <c r="Q35" s="143"/>
    </row>
    <row r="36" spans="1:17" hidden="1" x14ac:dyDescent="0.25">
      <c r="A36" s="630"/>
      <c r="B36" s="633"/>
      <c r="C36" s="624"/>
      <c r="D36" s="624"/>
      <c r="E36" s="633"/>
      <c r="F36" s="596"/>
      <c r="G36" s="135"/>
      <c r="H36" s="107"/>
      <c r="I36" s="105"/>
      <c r="J36" s="105"/>
      <c r="K36" s="133"/>
      <c r="L36" s="590"/>
      <c r="M36" s="590"/>
      <c r="N36" s="593"/>
      <c r="O36" s="596"/>
      <c r="P36" s="599"/>
      <c r="Q36" s="143"/>
    </row>
    <row r="37" spans="1:17" hidden="1" x14ac:dyDescent="0.25">
      <c r="A37" s="630"/>
      <c r="B37" s="633"/>
      <c r="C37" s="625"/>
      <c r="D37" s="625"/>
      <c r="E37" s="633"/>
      <c r="F37" s="627"/>
      <c r="G37" s="135"/>
      <c r="H37" s="107"/>
      <c r="I37" s="105"/>
      <c r="J37" s="139"/>
      <c r="K37" s="133"/>
      <c r="L37" s="590"/>
      <c r="M37" s="590"/>
      <c r="N37" s="593"/>
      <c r="O37" s="596"/>
      <c r="P37" s="600"/>
      <c r="Q37" s="143"/>
    </row>
    <row r="38" spans="1:17" hidden="1" x14ac:dyDescent="0.25">
      <c r="A38" s="630"/>
      <c r="B38" s="633"/>
      <c r="C38" s="623">
        <f>'2.Identificacion_Riesgos'!F18</f>
        <v>0</v>
      </c>
      <c r="D38" s="623">
        <f>'3.Controles'!E23</f>
        <v>0</v>
      </c>
      <c r="E38" s="633"/>
      <c r="F38" s="626"/>
      <c r="G38" s="135"/>
      <c r="H38" s="107"/>
      <c r="I38" s="105"/>
      <c r="J38" s="105"/>
      <c r="K38" s="133"/>
      <c r="L38" s="590"/>
      <c r="M38" s="590"/>
      <c r="N38" s="593"/>
      <c r="O38" s="596"/>
      <c r="P38" s="601"/>
      <c r="Q38" s="143"/>
    </row>
    <row r="39" spans="1:17" hidden="1" x14ac:dyDescent="0.25">
      <c r="A39" s="630"/>
      <c r="B39" s="633"/>
      <c r="C39" s="624"/>
      <c r="D39" s="624"/>
      <c r="E39" s="633"/>
      <c r="F39" s="596"/>
      <c r="G39" s="135"/>
      <c r="H39" s="107"/>
      <c r="I39" s="105"/>
      <c r="J39" s="105"/>
      <c r="K39" s="133"/>
      <c r="L39" s="590"/>
      <c r="M39" s="590"/>
      <c r="N39" s="593"/>
      <c r="O39" s="596"/>
      <c r="P39" s="599"/>
      <c r="Q39" s="143"/>
    </row>
    <row r="40" spans="1:17" hidden="1" x14ac:dyDescent="0.25">
      <c r="A40" s="630"/>
      <c r="B40" s="633"/>
      <c r="C40" s="624"/>
      <c r="D40" s="624"/>
      <c r="E40" s="633"/>
      <c r="F40" s="596"/>
      <c r="G40" s="135"/>
      <c r="H40" s="107"/>
      <c r="I40" s="105"/>
      <c r="J40" s="105"/>
      <c r="K40" s="133"/>
      <c r="L40" s="590"/>
      <c r="M40" s="590"/>
      <c r="N40" s="593"/>
      <c r="O40" s="596"/>
      <c r="P40" s="599"/>
      <c r="Q40" s="143"/>
    </row>
    <row r="41" spans="1:17" hidden="1" x14ac:dyDescent="0.25">
      <c r="A41" s="630"/>
      <c r="B41" s="633"/>
      <c r="C41" s="625"/>
      <c r="D41" s="625"/>
      <c r="E41" s="633"/>
      <c r="F41" s="627"/>
      <c r="G41" s="135"/>
      <c r="H41" s="107"/>
      <c r="I41" s="105"/>
      <c r="J41" s="139"/>
      <c r="K41" s="133"/>
      <c r="L41" s="590"/>
      <c r="M41" s="590"/>
      <c r="N41" s="593"/>
      <c r="O41" s="596"/>
      <c r="P41" s="600"/>
      <c r="Q41" s="143"/>
    </row>
    <row r="42" spans="1:17" hidden="1" x14ac:dyDescent="0.25">
      <c r="A42" s="630"/>
      <c r="B42" s="633"/>
      <c r="C42" s="623">
        <f>'2.Identificacion_Riesgos'!F19</f>
        <v>0</v>
      </c>
      <c r="D42" s="623">
        <f>'3.Controles'!E24</f>
        <v>0</v>
      </c>
      <c r="E42" s="633"/>
      <c r="F42" s="626"/>
      <c r="G42" s="135"/>
      <c r="H42" s="107"/>
      <c r="I42" s="105"/>
      <c r="J42" s="105"/>
      <c r="K42" s="133"/>
      <c r="L42" s="590"/>
      <c r="M42" s="590"/>
      <c r="N42" s="593"/>
      <c r="O42" s="596"/>
      <c r="P42" s="601"/>
      <c r="Q42" s="143"/>
    </row>
    <row r="43" spans="1:17" hidden="1" x14ac:dyDescent="0.25">
      <c r="A43" s="630"/>
      <c r="B43" s="633"/>
      <c r="C43" s="624"/>
      <c r="D43" s="624"/>
      <c r="E43" s="633"/>
      <c r="F43" s="596"/>
      <c r="G43" s="135"/>
      <c r="H43" s="107"/>
      <c r="I43" s="105"/>
      <c r="J43" s="105"/>
      <c r="K43" s="133"/>
      <c r="L43" s="590"/>
      <c r="M43" s="590"/>
      <c r="N43" s="593"/>
      <c r="O43" s="596"/>
      <c r="P43" s="599"/>
      <c r="Q43" s="143"/>
    </row>
    <row r="44" spans="1:17" hidden="1" x14ac:dyDescent="0.25">
      <c r="A44" s="630"/>
      <c r="B44" s="633"/>
      <c r="C44" s="624"/>
      <c r="D44" s="624"/>
      <c r="E44" s="633"/>
      <c r="F44" s="596"/>
      <c r="G44" s="135"/>
      <c r="H44" s="107"/>
      <c r="I44" s="105"/>
      <c r="J44" s="105"/>
      <c r="K44" s="133"/>
      <c r="L44" s="590"/>
      <c r="M44" s="590"/>
      <c r="N44" s="593"/>
      <c r="O44" s="596"/>
      <c r="P44" s="599"/>
      <c r="Q44" s="143"/>
    </row>
    <row r="45" spans="1:17" hidden="1" x14ac:dyDescent="0.25">
      <c r="A45" s="630"/>
      <c r="B45" s="633"/>
      <c r="C45" s="625"/>
      <c r="D45" s="625"/>
      <c r="E45" s="633"/>
      <c r="F45" s="627"/>
      <c r="G45" s="135"/>
      <c r="H45" s="107"/>
      <c r="I45" s="105"/>
      <c r="J45" s="139"/>
      <c r="K45" s="133"/>
      <c r="L45" s="590"/>
      <c r="M45" s="590"/>
      <c r="N45" s="593"/>
      <c r="O45" s="596"/>
      <c r="P45" s="600"/>
      <c r="Q45" s="143"/>
    </row>
    <row r="46" spans="1:17" hidden="1" x14ac:dyDescent="0.25">
      <c r="A46" s="630"/>
      <c r="B46" s="633"/>
      <c r="C46" s="623">
        <f>'2.Identificacion_Riesgos'!F20</f>
        <v>0</v>
      </c>
      <c r="D46" s="623">
        <f>'3.Controles'!E25</f>
        <v>0</v>
      </c>
      <c r="E46" s="633"/>
      <c r="F46" s="626"/>
      <c r="G46" s="135"/>
      <c r="H46" s="107"/>
      <c r="I46" s="105"/>
      <c r="J46" s="105"/>
      <c r="K46" s="133"/>
      <c r="L46" s="590"/>
      <c r="M46" s="590"/>
      <c r="N46" s="593"/>
      <c r="O46" s="596"/>
      <c r="P46" s="601"/>
      <c r="Q46" s="143"/>
    </row>
    <row r="47" spans="1:17" hidden="1" x14ac:dyDescent="0.25">
      <c r="A47" s="630"/>
      <c r="B47" s="633"/>
      <c r="C47" s="624"/>
      <c r="D47" s="624"/>
      <c r="E47" s="633"/>
      <c r="F47" s="596"/>
      <c r="G47" s="135"/>
      <c r="H47" s="107"/>
      <c r="I47" s="105"/>
      <c r="J47" s="105"/>
      <c r="K47" s="133"/>
      <c r="L47" s="590"/>
      <c r="M47" s="590"/>
      <c r="N47" s="593"/>
      <c r="O47" s="596"/>
      <c r="P47" s="599"/>
      <c r="Q47" s="143"/>
    </row>
    <row r="48" spans="1:17" hidden="1" x14ac:dyDescent="0.25">
      <c r="A48" s="630"/>
      <c r="B48" s="633"/>
      <c r="C48" s="624"/>
      <c r="D48" s="624"/>
      <c r="E48" s="633"/>
      <c r="F48" s="596"/>
      <c r="G48" s="135"/>
      <c r="H48" s="107"/>
      <c r="I48" s="105"/>
      <c r="J48" s="105"/>
      <c r="K48" s="133"/>
      <c r="L48" s="590"/>
      <c r="M48" s="590"/>
      <c r="N48" s="593"/>
      <c r="O48" s="596"/>
      <c r="P48" s="599"/>
      <c r="Q48" s="143"/>
    </row>
    <row r="49" spans="1:17" ht="15.75" hidden="1" thickBot="1" x14ac:dyDescent="0.3">
      <c r="A49" s="631"/>
      <c r="B49" s="634"/>
      <c r="C49" s="628"/>
      <c r="D49" s="628"/>
      <c r="E49" s="634"/>
      <c r="F49" s="597"/>
      <c r="G49" s="136"/>
      <c r="H49" s="137"/>
      <c r="I49" s="106"/>
      <c r="J49" s="139"/>
      <c r="K49" s="134"/>
      <c r="L49" s="591"/>
      <c r="M49" s="591"/>
      <c r="N49" s="594"/>
      <c r="O49" s="597"/>
      <c r="P49" s="602"/>
      <c r="Q49" s="144"/>
    </row>
    <row r="50" spans="1:17" hidden="1" x14ac:dyDescent="0.25">
      <c r="A50" s="629" t="s">
        <v>143</v>
      </c>
      <c r="B50" s="632">
        <f>'2.Identificacion_Riesgos'!E21</f>
        <v>0</v>
      </c>
      <c r="C50" s="635">
        <f>'2.Identificacion_Riesgos'!F21</f>
        <v>0</v>
      </c>
      <c r="D50" s="635">
        <f>'3.Controles'!E29</f>
        <v>0</v>
      </c>
      <c r="E50" s="636">
        <f>'2.Identificacion_Riesgos'!U21</f>
        <v>0</v>
      </c>
      <c r="F50" s="595"/>
      <c r="G50" s="33"/>
      <c r="H50" s="108"/>
      <c r="I50" s="20"/>
      <c r="J50" s="20"/>
      <c r="K50" s="92"/>
      <c r="L50" s="589"/>
      <c r="M50" s="589"/>
      <c r="N50" s="592" t="str">
        <f t="shared" ref="N50" si="1">IF(M50="SI","1. Describa el evento presentado 2. Genere una acción correctiva en isolucion 3. Realice nuevamente el proceso de analisis de riesgo"," ")</f>
        <v xml:space="preserve"> </v>
      </c>
      <c r="O50" s="595"/>
      <c r="P50" s="598"/>
      <c r="Q50" s="131"/>
    </row>
    <row r="51" spans="1:17" hidden="1" x14ac:dyDescent="0.25">
      <c r="A51" s="630"/>
      <c r="B51" s="633"/>
      <c r="C51" s="624"/>
      <c r="D51" s="624"/>
      <c r="E51" s="637"/>
      <c r="F51" s="596"/>
      <c r="G51" s="32"/>
      <c r="H51" s="107"/>
      <c r="I51" s="21"/>
      <c r="J51" s="21"/>
      <c r="K51" s="24"/>
      <c r="L51" s="590"/>
      <c r="M51" s="590"/>
      <c r="N51" s="593"/>
      <c r="O51" s="596"/>
      <c r="P51" s="599"/>
      <c r="Q51" s="132"/>
    </row>
    <row r="52" spans="1:17" hidden="1" x14ac:dyDescent="0.25">
      <c r="A52" s="630"/>
      <c r="B52" s="633"/>
      <c r="C52" s="624"/>
      <c r="D52" s="624"/>
      <c r="E52" s="637"/>
      <c r="F52" s="596"/>
      <c r="G52" s="32"/>
      <c r="H52" s="107"/>
      <c r="I52" s="21"/>
      <c r="J52" s="21"/>
      <c r="K52" s="24"/>
      <c r="L52" s="590"/>
      <c r="M52" s="590"/>
      <c r="N52" s="593"/>
      <c r="O52" s="596"/>
      <c r="P52" s="599"/>
      <c r="Q52" s="132"/>
    </row>
    <row r="53" spans="1:17" hidden="1" x14ac:dyDescent="0.25">
      <c r="A53" s="630"/>
      <c r="B53" s="633"/>
      <c r="C53" s="625"/>
      <c r="D53" s="625"/>
      <c r="E53" s="637"/>
      <c r="F53" s="627"/>
      <c r="G53" s="32"/>
      <c r="H53" s="107"/>
      <c r="I53" s="21"/>
      <c r="J53" s="139"/>
      <c r="K53" s="24"/>
      <c r="L53" s="590"/>
      <c r="M53" s="590"/>
      <c r="N53" s="593"/>
      <c r="O53" s="596"/>
      <c r="P53" s="600"/>
      <c r="Q53" s="132"/>
    </row>
    <row r="54" spans="1:17" hidden="1" x14ac:dyDescent="0.25">
      <c r="A54" s="630"/>
      <c r="B54" s="633"/>
      <c r="C54" s="623">
        <f>'2.Identificacion_Riesgos'!F22</f>
        <v>0</v>
      </c>
      <c r="D54" s="623">
        <f>'3.Controles'!E30</f>
        <v>0</v>
      </c>
      <c r="E54" s="633"/>
      <c r="F54" s="626"/>
      <c r="G54" s="135"/>
      <c r="H54" s="107"/>
      <c r="I54" s="105"/>
      <c r="J54" s="105"/>
      <c r="K54" s="133"/>
      <c r="L54" s="590"/>
      <c r="M54" s="590"/>
      <c r="N54" s="593"/>
      <c r="O54" s="596"/>
      <c r="P54" s="601"/>
      <c r="Q54" s="143"/>
    </row>
    <row r="55" spans="1:17" hidden="1" x14ac:dyDescent="0.25">
      <c r="A55" s="630"/>
      <c r="B55" s="633"/>
      <c r="C55" s="624"/>
      <c r="D55" s="624"/>
      <c r="E55" s="633"/>
      <c r="F55" s="596"/>
      <c r="G55" s="135"/>
      <c r="H55" s="107"/>
      <c r="I55" s="105"/>
      <c r="J55" s="105"/>
      <c r="K55" s="133"/>
      <c r="L55" s="590"/>
      <c r="M55" s="590"/>
      <c r="N55" s="593"/>
      <c r="O55" s="596"/>
      <c r="P55" s="599"/>
      <c r="Q55" s="143"/>
    </row>
    <row r="56" spans="1:17" hidden="1" x14ac:dyDescent="0.25">
      <c r="A56" s="630"/>
      <c r="B56" s="633"/>
      <c r="C56" s="624"/>
      <c r="D56" s="624"/>
      <c r="E56" s="633"/>
      <c r="F56" s="596"/>
      <c r="G56" s="135"/>
      <c r="H56" s="107"/>
      <c r="I56" s="105"/>
      <c r="J56" s="105"/>
      <c r="K56" s="133"/>
      <c r="L56" s="590"/>
      <c r="M56" s="590"/>
      <c r="N56" s="593"/>
      <c r="O56" s="596"/>
      <c r="P56" s="599"/>
      <c r="Q56" s="143"/>
    </row>
    <row r="57" spans="1:17" hidden="1" x14ac:dyDescent="0.25">
      <c r="A57" s="630"/>
      <c r="B57" s="633"/>
      <c r="C57" s="625"/>
      <c r="D57" s="625"/>
      <c r="E57" s="633"/>
      <c r="F57" s="627"/>
      <c r="G57" s="135"/>
      <c r="H57" s="107"/>
      <c r="I57" s="105"/>
      <c r="J57" s="139"/>
      <c r="K57" s="133"/>
      <c r="L57" s="590"/>
      <c r="M57" s="590"/>
      <c r="N57" s="593"/>
      <c r="O57" s="596"/>
      <c r="P57" s="600"/>
      <c r="Q57" s="143"/>
    </row>
    <row r="58" spans="1:17" hidden="1" x14ac:dyDescent="0.25">
      <c r="A58" s="630"/>
      <c r="B58" s="633"/>
      <c r="C58" s="623">
        <f>'2.Identificacion_Riesgos'!F23</f>
        <v>0</v>
      </c>
      <c r="D58" s="623">
        <f>'3.Controles'!E31</f>
        <v>0</v>
      </c>
      <c r="E58" s="633"/>
      <c r="F58" s="626"/>
      <c r="G58" s="135"/>
      <c r="H58" s="107"/>
      <c r="I58" s="105"/>
      <c r="J58" s="105"/>
      <c r="K58" s="133"/>
      <c r="L58" s="590"/>
      <c r="M58" s="590"/>
      <c r="N58" s="593"/>
      <c r="O58" s="596"/>
      <c r="P58" s="601"/>
      <c r="Q58" s="143"/>
    </row>
    <row r="59" spans="1:17" hidden="1" x14ac:dyDescent="0.25">
      <c r="A59" s="630"/>
      <c r="B59" s="633"/>
      <c r="C59" s="624"/>
      <c r="D59" s="624"/>
      <c r="E59" s="633"/>
      <c r="F59" s="596"/>
      <c r="G59" s="135"/>
      <c r="H59" s="107"/>
      <c r="I59" s="105"/>
      <c r="J59" s="105"/>
      <c r="K59" s="133"/>
      <c r="L59" s="590"/>
      <c r="M59" s="590"/>
      <c r="N59" s="593"/>
      <c r="O59" s="596"/>
      <c r="P59" s="599"/>
      <c r="Q59" s="143"/>
    </row>
    <row r="60" spans="1:17" hidden="1" x14ac:dyDescent="0.25">
      <c r="A60" s="630"/>
      <c r="B60" s="633"/>
      <c r="C60" s="624"/>
      <c r="D60" s="624"/>
      <c r="E60" s="633"/>
      <c r="F60" s="596"/>
      <c r="G60" s="135"/>
      <c r="H60" s="107"/>
      <c r="I60" s="105"/>
      <c r="J60" s="105"/>
      <c r="K60" s="133"/>
      <c r="L60" s="590"/>
      <c r="M60" s="590"/>
      <c r="N60" s="593"/>
      <c r="O60" s="596"/>
      <c r="P60" s="599"/>
      <c r="Q60" s="143"/>
    </row>
    <row r="61" spans="1:17" hidden="1" x14ac:dyDescent="0.25">
      <c r="A61" s="630"/>
      <c r="B61" s="633"/>
      <c r="C61" s="625"/>
      <c r="D61" s="625"/>
      <c r="E61" s="633"/>
      <c r="F61" s="627"/>
      <c r="G61" s="135"/>
      <c r="H61" s="107"/>
      <c r="I61" s="105"/>
      <c r="J61" s="139"/>
      <c r="K61" s="133"/>
      <c r="L61" s="590"/>
      <c r="M61" s="590"/>
      <c r="N61" s="593"/>
      <c r="O61" s="596"/>
      <c r="P61" s="600"/>
      <c r="Q61" s="143"/>
    </row>
    <row r="62" spans="1:17" hidden="1" x14ac:dyDescent="0.25">
      <c r="A62" s="630"/>
      <c r="B62" s="633"/>
      <c r="C62" s="623">
        <f>'2.Identificacion_Riesgos'!F24</f>
        <v>0</v>
      </c>
      <c r="D62" s="623">
        <f>'3.Controles'!E32</f>
        <v>0</v>
      </c>
      <c r="E62" s="633"/>
      <c r="F62" s="626"/>
      <c r="G62" s="135"/>
      <c r="H62" s="107"/>
      <c r="I62" s="105"/>
      <c r="J62" s="105"/>
      <c r="K62" s="133"/>
      <c r="L62" s="590"/>
      <c r="M62" s="590"/>
      <c r="N62" s="593"/>
      <c r="O62" s="596"/>
      <c r="P62" s="601"/>
      <c r="Q62" s="143"/>
    </row>
    <row r="63" spans="1:17" hidden="1" x14ac:dyDescent="0.25">
      <c r="A63" s="630"/>
      <c r="B63" s="633"/>
      <c r="C63" s="624"/>
      <c r="D63" s="624"/>
      <c r="E63" s="633"/>
      <c r="F63" s="596"/>
      <c r="G63" s="135"/>
      <c r="H63" s="107"/>
      <c r="I63" s="105"/>
      <c r="J63" s="105"/>
      <c r="K63" s="133"/>
      <c r="L63" s="590"/>
      <c r="M63" s="590"/>
      <c r="N63" s="593"/>
      <c r="O63" s="596"/>
      <c r="P63" s="599"/>
      <c r="Q63" s="143"/>
    </row>
    <row r="64" spans="1:17" hidden="1" x14ac:dyDescent="0.25">
      <c r="A64" s="630"/>
      <c r="B64" s="633"/>
      <c r="C64" s="624"/>
      <c r="D64" s="624"/>
      <c r="E64" s="633"/>
      <c r="F64" s="596"/>
      <c r="G64" s="135"/>
      <c r="H64" s="107"/>
      <c r="I64" s="105"/>
      <c r="J64" s="105"/>
      <c r="K64" s="133"/>
      <c r="L64" s="590"/>
      <c r="M64" s="590"/>
      <c r="N64" s="593"/>
      <c r="O64" s="596"/>
      <c r="P64" s="599"/>
      <c r="Q64" s="143"/>
    </row>
    <row r="65" spans="1:17" hidden="1" x14ac:dyDescent="0.25">
      <c r="A65" s="630"/>
      <c r="B65" s="633"/>
      <c r="C65" s="625"/>
      <c r="D65" s="625"/>
      <c r="E65" s="633"/>
      <c r="F65" s="627"/>
      <c r="G65" s="135"/>
      <c r="H65" s="107"/>
      <c r="I65" s="105"/>
      <c r="J65" s="139"/>
      <c r="K65" s="133"/>
      <c r="L65" s="590"/>
      <c r="M65" s="590"/>
      <c r="N65" s="593"/>
      <c r="O65" s="596"/>
      <c r="P65" s="600"/>
      <c r="Q65" s="143"/>
    </row>
    <row r="66" spans="1:17" hidden="1" x14ac:dyDescent="0.25">
      <c r="A66" s="630"/>
      <c r="B66" s="633"/>
      <c r="C66" s="623">
        <f>'2.Identificacion_Riesgos'!F25</f>
        <v>0</v>
      </c>
      <c r="D66" s="623">
        <f>'3.Controles'!E33</f>
        <v>0</v>
      </c>
      <c r="E66" s="633"/>
      <c r="F66" s="626"/>
      <c r="G66" s="135"/>
      <c r="H66" s="107"/>
      <c r="I66" s="105"/>
      <c r="J66" s="105"/>
      <c r="K66" s="133"/>
      <c r="L66" s="590"/>
      <c r="M66" s="590"/>
      <c r="N66" s="593"/>
      <c r="O66" s="596"/>
      <c r="P66" s="601"/>
      <c r="Q66" s="143"/>
    </row>
    <row r="67" spans="1:17" hidden="1" x14ac:dyDescent="0.25">
      <c r="A67" s="630"/>
      <c r="B67" s="633"/>
      <c r="C67" s="624"/>
      <c r="D67" s="624"/>
      <c r="E67" s="633"/>
      <c r="F67" s="596"/>
      <c r="G67" s="135"/>
      <c r="H67" s="107"/>
      <c r="I67" s="105"/>
      <c r="J67" s="105"/>
      <c r="K67" s="133"/>
      <c r="L67" s="590"/>
      <c r="M67" s="590"/>
      <c r="N67" s="593"/>
      <c r="O67" s="596"/>
      <c r="P67" s="599"/>
      <c r="Q67" s="143"/>
    </row>
    <row r="68" spans="1:17" hidden="1" x14ac:dyDescent="0.25">
      <c r="A68" s="630"/>
      <c r="B68" s="633"/>
      <c r="C68" s="624"/>
      <c r="D68" s="624"/>
      <c r="E68" s="633"/>
      <c r="F68" s="596"/>
      <c r="G68" s="135"/>
      <c r="H68" s="107"/>
      <c r="I68" s="105"/>
      <c r="J68" s="105"/>
      <c r="K68" s="133"/>
      <c r="L68" s="590"/>
      <c r="M68" s="590"/>
      <c r="N68" s="593"/>
      <c r="O68" s="596"/>
      <c r="P68" s="599"/>
      <c r="Q68" s="143"/>
    </row>
    <row r="69" spans="1:17" ht="15.75" hidden="1" thickBot="1" x14ac:dyDescent="0.3">
      <c r="A69" s="631"/>
      <c r="B69" s="634"/>
      <c r="C69" s="628"/>
      <c r="D69" s="628"/>
      <c r="E69" s="634"/>
      <c r="F69" s="597"/>
      <c r="G69" s="136"/>
      <c r="H69" s="137"/>
      <c r="I69" s="106"/>
      <c r="J69" s="139"/>
      <c r="K69" s="134"/>
      <c r="L69" s="591"/>
      <c r="M69" s="591"/>
      <c r="N69" s="594"/>
      <c r="O69" s="597"/>
      <c r="P69" s="602"/>
      <c r="Q69" s="144"/>
    </row>
    <row r="70" spans="1:17" hidden="1" x14ac:dyDescent="0.25">
      <c r="A70" s="629" t="s">
        <v>154</v>
      </c>
      <c r="B70" s="632">
        <f>'2.Identificacion_Riesgos'!E26</f>
        <v>0</v>
      </c>
      <c r="C70" s="635">
        <f>'2.Identificacion_Riesgos'!F26</f>
        <v>0</v>
      </c>
      <c r="D70" s="635">
        <f>'3.Controles'!E37</f>
        <v>0</v>
      </c>
      <c r="E70" s="636">
        <f>'2.Identificacion_Riesgos'!U26</f>
        <v>0</v>
      </c>
      <c r="F70" s="595"/>
      <c r="G70" s="33"/>
      <c r="H70" s="108"/>
      <c r="I70" s="20"/>
      <c r="J70" s="20"/>
      <c r="K70" s="92"/>
      <c r="L70" s="589"/>
      <c r="M70" s="589"/>
      <c r="N70" s="592" t="str">
        <f t="shared" ref="N70" si="2">IF(M70="SI","1. Describa el evento presentado 2. Genere una acción correctiva en isolucion 3. Realice nuevamente el proceso de analisis de riesgo"," ")</f>
        <v xml:space="preserve"> </v>
      </c>
      <c r="O70" s="595"/>
      <c r="P70" s="598"/>
      <c r="Q70" s="131"/>
    </row>
    <row r="71" spans="1:17" hidden="1" x14ac:dyDescent="0.25">
      <c r="A71" s="630"/>
      <c r="B71" s="633"/>
      <c r="C71" s="624"/>
      <c r="D71" s="624"/>
      <c r="E71" s="637"/>
      <c r="F71" s="596"/>
      <c r="G71" s="32"/>
      <c r="H71" s="107"/>
      <c r="I71" s="21"/>
      <c r="J71" s="21"/>
      <c r="K71" s="24"/>
      <c r="L71" s="590"/>
      <c r="M71" s="590"/>
      <c r="N71" s="593"/>
      <c r="O71" s="596"/>
      <c r="P71" s="599"/>
      <c r="Q71" s="132"/>
    </row>
    <row r="72" spans="1:17" hidden="1" x14ac:dyDescent="0.25">
      <c r="A72" s="630"/>
      <c r="B72" s="633"/>
      <c r="C72" s="624"/>
      <c r="D72" s="624"/>
      <c r="E72" s="637"/>
      <c r="F72" s="596"/>
      <c r="G72" s="32"/>
      <c r="H72" s="107"/>
      <c r="I72" s="21"/>
      <c r="J72" s="21"/>
      <c r="K72" s="24"/>
      <c r="L72" s="590"/>
      <c r="M72" s="590"/>
      <c r="N72" s="593"/>
      <c r="O72" s="596"/>
      <c r="P72" s="599"/>
      <c r="Q72" s="132"/>
    </row>
    <row r="73" spans="1:17" hidden="1" x14ac:dyDescent="0.25">
      <c r="A73" s="630"/>
      <c r="B73" s="633"/>
      <c r="C73" s="625"/>
      <c r="D73" s="625"/>
      <c r="E73" s="637"/>
      <c r="F73" s="627"/>
      <c r="G73" s="32"/>
      <c r="H73" s="107"/>
      <c r="I73" s="21"/>
      <c r="J73" s="139"/>
      <c r="K73" s="24"/>
      <c r="L73" s="590"/>
      <c r="M73" s="590"/>
      <c r="N73" s="593"/>
      <c r="O73" s="596"/>
      <c r="P73" s="600"/>
      <c r="Q73" s="132"/>
    </row>
    <row r="74" spans="1:17" hidden="1" x14ac:dyDescent="0.25">
      <c r="A74" s="630"/>
      <c r="B74" s="633"/>
      <c r="C74" s="623">
        <f>'2.Identificacion_Riesgos'!F27</f>
        <v>0</v>
      </c>
      <c r="D74" s="623">
        <f>'3.Controles'!E38</f>
        <v>0</v>
      </c>
      <c r="E74" s="633"/>
      <c r="F74" s="626"/>
      <c r="G74" s="135"/>
      <c r="H74" s="107"/>
      <c r="I74" s="105"/>
      <c r="J74" s="105"/>
      <c r="K74" s="133"/>
      <c r="L74" s="590"/>
      <c r="M74" s="590"/>
      <c r="N74" s="593"/>
      <c r="O74" s="596"/>
      <c r="P74" s="601"/>
      <c r="Q74" s="143"/>
    </row>
    <row r="75" spans="1:17" hidden="1" x14ac:dyDescent="0.25">
      <c r="A75" s="630"/>
      <c r="B75" s="633"/>
      <c r="C75" s="624"/>
      <c r="D75" s="624"/>
      <c r="E75" s="633"/>
      <c r="F75" s="596"/>
      <c r="G75" s="135"/>
      <c r="H75" s="107"/>
      <c r="I75" s="105"/>
      <c r="J75" s="105"/>
      <c r="K75" s="133"/>
      <c r="L75" s="590"/>
      <c r="M75" s="590"/>
      <c r="N75" s="593"/>
      <c r="O75" s="596"/>
      <c r="P75" s="599"/>
      <c r="Q75" s="143"/>
    </row>
    <row r="76" spans="1:17" hidden="1" x14ac:dyDescent="0.25">
      <c r="A76" s="630"/>
      <c r="B76" s="633"/>
      <c r="C76" s="624"/>
      <c r="D76" s="624"/>
      <c r="E76" s="633"/>
      <c r="F76" s="596"/>
      <c r="G76" s="135"/>
      <c r="H76" s="107"/>
      <c r="I76" s="105"/>
      <c r="J76" s="105"/>
      <c r="K76" s="133"/>
      <c r="L76" s="590"/>
      <c r="M76" s="590"/>
      <c r="N76" s="593"/>
      <c r="O76" s="596"/>
      <c r="P76" s="599"/>
      <c r="Q76" s="143"/>
    </row>
    <row r="77" spans="1:17" hidden="1" x14ac:dyDescent="0.25">
      <c r="A77" s="630"/>
      <c r="B77" s="633"/>
      <c r="C77" s="625"/>
      <c r="D77" s="625"/>
      <c r="E77" s="633"/>
      <c r="F77" s="627"/>
      <c r="G77" s="135"/>
      <c r="H77" s="107"/>
      <c r="I77" s="105"/>
      <c r="J77" s="139"/>
      <c r="K77" s="133"/>
      <c r="L77" s="590"/>
      <c r="M77" s="590"/>
      <c r="N77" s="593"/>
      <c r="O77" s="596"/>
      <c r="P77" s="600"/>
      <c r="Q77" s="143"/>
    </row>
    <row r="78" spans="1:17" hidden="1" x14ac:dyDescent="0.25">
      <c r="A78" s="630"/>
      <c r="B78" s="633"/>
      <c r="C78" s="623">
        <f>'2.Identificacion_Riesgos'!F28</f>
        <v>0</v>
      </c>
      <c r="D78" s="623">
        <f>'3.Controles'!E39</f>
        <v>0</v>
      </c>
      <c r="E78" s="633"/>
      <c r="F78" s="626"/>
      <c r="G78" s="135"/>
      <c r="H78" s="107"/>
      <c r="I78" s="105"/>
      <c r="J78" s="105"/>
      <c r="K78" s="133"/>
      <c r="L78" s="590"/>
      <c r="M78" s="590"/>
      <c r="N78" s="593"/>
      <c r="O78" s="596"/>
      <c r="P78" s="601"/>
      <c r="Q78" s="143"/>
    </row>
    <row r="79" spans="1:17" hidden="1" x14ac:dyDescent="0.25">
      <c r="A79" s="630"/>
      <c r="B79" s="633"/>
      <c r="C79" s="624"/>
      <c r="D79" s="624"/>
      <c r="E79" s="633"/>
      <c r="F79" s="596"/>
      <c r="G79" s="135"/>
      <c r="H79" s="107"/>
      <c r="I79" s="105"/>
      <c r="J79" s="105"/>
      <c r="K79" s="133"/>
      <c r="L79" s="590"/>
      <c r="M79" s="590"/>
      <c r="N79" s="593"/>
      <c r="O79" s="596"/>
      <c r="P79" s="599"/>
      <c r="Q79" s="143"/>
    </row>
    <row r="80" spans="1:17" hidden="1" x14ac:dyDescent="0.25">
      <c r="A80" s="630"/>
      <c r="B80" s="633"/>
      <c r="C80" s="624"/>
      <c r="D80" s="624"/>
      <c r="E80" s="633"/>
      <c r="F80" s="596"/>
      <c r="G80" s="135"/>
      <c r="H80" s="107"/>
      <c r="I80" s="105"/>
      <c r="J80" s="105"/>
      <c r="K80" s="133"/>
      <c r="L80" s="590"/>
      <c r="M80" s="590"/>
      <c r="N80" s="593"/>
      <c r="O80" s="596"/>
      <c r="P80" s="599"/>
      <c r="Q80" s="143"/>
    </row>
    <row r="81" spans="1:17" hidden="1" x14ac:dyDescent="0.25">
      <c r="A81" s="630"/>
      <c r="B81" s="633"/>
      <c r="C81" s="625"/>
      <c r="D81" s="625"/>
      <c r="E81" s="633"/>
      <c r="F81" s="627"/>
      <c r="G81" s="135"/>
      <c r="H81" s="107"/>
      <c r="I81" s="105"/>
      <c r="J81" s="139"/>
      <c r="K81" s="133"/>
      <c r="L81" s="590"/>
      <c r="M81" s="590"/>
      <c r="N81" s="593"/>
      <c r="O81" s="596"/>
      <c r="P81" s="600"/>
      <c r="Q81" s="143"/>
    </row>
    <row r="82" spans="1:17" hidden="1" x14ac:dyDescent="0.25">
      <c r="A82" s="630"/>
      <c r="B82" s="633"/>
      <c r="C82" s="623">
        <f>'2.Identificacion_Riesgos'!F29</f>
        <v>0</v>
      </c>
      <c r="D82" s="623">
        <f>'3.Controles'!E40</f>
        <v>0</v>
      </c>
      <c r="E82" s="633"/>
      <c r="F82" s="626"/>
      <c r="G82" s="135"/>
      <c r="H82" s="107"/>
      <c r="I82" s="105"/>
      <c r="J82" s="105"/>
      <c r="K82" s="133"/>
      <c r="L82" s="590"/>
      <c r="M82" s="590"/>
      <c r="N82" s="593"/>
      <c r="O82" s="596"/>
      <c r="P82" s="601"/>
      <c r="Q82" s="143"/>
    </row>
    <row r="83" spans="1:17" hidden="1" x14ac:dyDescent="0.25">
      <c r="A83" s="630"/>
      <c r="B83" s="633"/>
      <c r="C83" s="624"/>
      <c r="D83" s="624"/>
      <c r="E83" s="633"/>
      <c r="F83" s="596"/>
      <c r="G83" s="135"/>
      <c r="H83" s="107"/>
      <c r="I83" s="105"/>
      <c r="J83" s="105"/>
      <c r="K83" s="133"/>
      <c r="L83" s="590"/>
      <c r="M83" s="590"/>
      <c r="N83" s="593"/>
      <c r="O83" s="596"/>
      <c r="P83" s="599"/>
      <c r="Q83" s="143"/>
    </row>
    <row r="84" spans="1:17" hidden="1" x14ac:dyDescent="0.25">
      <c r="A84" s="630"/>
      <c r="B84" s="633"/>
      <c r="C84" s="624"/>
      <c r="D84" s="624"/>
      <c r="E84" s="633"/>
      <c r="F84" s="596"/>
      <c r="G84" s="135"/>
      <c r="H84" s="107"/>
      <c r="I84" s="105"/>
      <c r="J84" s="105"/>
      <c r="K84" s="133"/>
      <c r="L84" s="590"/>
      <c r="M84" s="590"/>
      <c r="N84" s="593"/>
      <c r="O84" s="596"/>
      <c r="P84" s="599"/>
      <c r="Q84" s="143"/>
    </row>
    <row r="85" spans="1:17" hidden="1" x14ac:dyDescent="0.25">
      <c r="A85" s="630"/>
      <c r="B85" s="633"/>
      <c r="C85" s="625"/>
      <c r="D85" s="625"/>
      <c r="E85" s="633"/>
      <c r="F85" s="627"/>
      <c r="G85" s="135"/>
      <c r="H85" s="107"/>
      <c r="I85" s="105"/>
      <c r="J85" s="139"/>
      <c r="K85" s="133"/>
      <c r="L85" s="590"/>
      <c r="M85" s="590"/>
      <c r="N85" s="593"/>
      <c r="O85" s="596"/>
      <c r="P85" s="600"/>
      <c r="Q85" s="143"/>
    </row>
    <row r="86" spans="1:17" hidden="1" x14ac:dyDescent="0.25">
      <c r="A86" s="630"/>
      <c r="B86" s="633"/>
      <c r="C86" s="623">
        <f>'2.Identificacion_Riesgos'!F30</f>
        <v>0</v>
      </c>
      <c r="D86" s="623">
        <f>'3.Controles'!E41</f>
        <v>0</v>
      </c>
      <c r="E86" s="633"/>
      <c r="F86" s="626"/>
      <c r="G86" s="135"/>
      <c r="H86" s="107"/>
      <c r="I86" s="105"/>
      <c r="J86" s="105"/>
      <c r="K86" s="133"/>
      <c r="L86" s="590"/>
      <c r="M86" s="590"/>
      <c r="N86" s="593"/>
      <c r="O86" s="596"/>
      <c r="P86" s="601"/>
      <c r="Q86" s="143"/>
    </row>
    <row r="87" spans="1:17" hidden="1" x14ac:dyDescent="0.25">
      <c r="A87" s="630"/>
      <c r="B87" s="633"/>
      <c r="C87" s="624"/>
      <c r="D87" s="624"/>
      <c r="E87" s="633"/>
      <c r="F87" s="596"/>
      <c r="G87" s="135"/>
      <c r="H87" s="107"/>
      <c r="I87" s="105"/>
      <c r="J87" s="105"/>
      <c r="K87" s="133"/>
      <c r="L87" s="590"/>
      <c r="M87" s="590"/>
      <c r="N87" s="593"/>
      <c r="O87" s="596"/>
      <c r="P87" s="599"/>
      <c r="Q87" s="143"/>
    </row>
    <row r="88" spans="1:17" hidden="1" x14ac:dyDescent="0.25">
      <c r="A88" s="630"/>
      <c r="B88" s="633"/>
      <c r="C88" s="624"/>
      <c r="D88" s="624"/>
      <c r="E88" s="633"/>
      <c r="F88" s="596"/>
      <c r="G88" s="135"/>
      <c r="H88" s="107"/>
      <c r="I88" s="105"/>
      <c r="J88" s="105"/>
      <c r="K88" s="133"/>
      <c r="L88" s="590"/>
      <c r="M88" s="590"/>
      <c r="N88" s="593"/>
      <c r="O88" s="596"/>
      <c r="P88" s="599"/>
      <c r="Q88" s="143"/>
    </row>
    <row r="89" spans="1:17" ht="15.75" hidden="1" thickBot="1" x14ac:dyDescent="0.3">
      <c r="A89" s="631"/>
      <c r="B89" s="634"/>
      <c r="C89" s="628"/>
      <c r="D89" s="628"/>
      <c r="E89" s="634"/>
      <c r="F89" s="597"/>
      <c r="G89" s="136"/>
      <c r="H89" s="137"/>
      <c r="I89" s="106"/>
      <c r="J89" s="139"/>
      <c r="K89" s="134"/>
      <c r="L89" s="591"/>
      <c r="M89" s="591"/>
      <c r="N89" s="594"/>
      <c r="O89" s="597"/>
      <c r="P89" s="602"/>
      <c r="Q89" s="144"/>
    </row>
    <row r="90" spans="1:17" hidden="1" x14ac:dyDescent="0.25">
      <c r="A90" s="629" t="s">
        <v>155</v>
      </c>
      <c r="B90" s="632">
        <f>'2.Identificacion_Riesgos'!E31</f>
        <v>0</v>
      </c>
      <c r="C90" s="635">
        <f>'2.Identificacion_Riesgos'!F31</f>
        <v>0</v>
      </c>
      <c r="D90" s="635">
        <f>'3.Controles'!E45</f>
        <v>0</v>
      </c>
      <c r="E90" s="636">
        <f>'2.Identificacion_Riesgos'!U31</f>
        <v>0</v>
      </c>
      <c r="F90" s="595"/>
      <c r="G90" s="33"/>
      <c r="H90" s="108"/>
      <c r="I90" s="20"/>
      <c r="J90" s="20"/>
      <c r="K90" s="92"/>
      <c r="L90" s="589"/>
      <c r="M90" s="589"/>
      <c r="N90" s="592" t="str">
        <f t="shared" ref="N90" si="3">IF(M90="SI","1. Describa el evento presentado 2. Genere una acción correctiva en isolucion 3. Realice nuevamente el proceso de analisis de riesgo"," ")</f>
        <v xml:space="preserve"> </v>
      </c>
      <c r="O90" s="595"/>
      <c r="P90" s="598"/>
      <c r="Q90" s="131"/>
    </row>
    <row r="91" spans="1:17" hidden="1" x14ac:dyDescent="0.25">
      <c r="A91" s="630"/>
      <c r="B91" s="633"/>
      <c r="C91" s="624"/>
      <c r="D91" s="624"/>
      <c r="E91" s="637"/>
      <c r="F91" s="596"/>
      <c r="G91" s="32"/>
      <c r="H91" s="107"/>
      <c r="I91" s="21"/>
      <c r="J91" s="21"/>
      <c r="K91" s="24"/>
      <c r="L91" s="590"/>
      <c r="M91" s="590"/>
      <c r="N91" s="593"/>
      <c r="O91" s="596"/>
      <c r="P91" s="599"/>
      <c r="Q91" s="132"/>
    </row>
    <row r="92" spans="1:17" hidden="1" x14ac:dyDescent="0.25">
      <c r="A92" s="630"/>
      <c r="B92" s="633"/>
      <c r="C92" s="624"/>
      <c r="D92" s="624"/>
      <c r="E92" s="637"/>
      <c r="F92" s="596"/>
      <c r="G92" s="32"/>
      <c r="H92" s="107"/>
      <c r="I92" s="21"/>
      <c r="J92" s="21"/>
      <c r="K92" s="24"/>
      <c r="L92" s="590"/>
      <c r="M92" s="590"/>
      <c r="N92" s="593"/>
      <c r="O92" s="596"/>
      <c r="P92" s="599"/>
      <c r="Q92" s="132"/>
    </row>
    <row r="93" spans="1:17" hidden="1" x14ac:dyDescent="0.25">
      <c r="A93" s="630"/>
      <c r="B93" s="633"/>
      <c r="C93" s="625"/>
      <c r="D93" s="625"/>
      <c r="E93" s="637"/>
      <c r="F93" s="627"/>
      <c r="G93" s="32"/>
      <c r="H93" s="107"/>
      <c r="I93" s="21"/>
      <c r="J93" s="139"/>
      <c r="K93" s="24"/>
      <c r="L93" s="590"/>
      <c r="M93" s="590"/>
      <c r="N93" s="593"/>
      <c r="O93" s="596"/>
      <c r="P93" s="600"/>
      <c r="Q93" s="132"/>
    </row>
    <row r="94" spans="1:17" hidden="1" x14ac:dyDescent="0.25">
      <c r="A94" s="630"/>
      <c r="B94" s="633"/>
      <c r="C94" s="623">
        <f>'2.Identificacion_Riesgos'!F32</f>
        <v>0</v>
      </c>
      <c r="D94" s="623">
        <f>'3.Controles'!E46</f>
        <v>0</v>
      </c>
      <c r="E94" s="633"/>
      <c r="F94" s="626"/>
      <c r="G94" s="135"/>
      <c r="H94" s="107"/>
      <c r="I94" s="105"/>
      <c r="J94" s="105"/>
      <c r="K94" s="133"/>
      <c r="L94" s="590"/>
      <c r="M94" s="590"/>
      <c r="N94" s="593"/>
      <c r="O94" s="596"/>
      <c r="P94" s="601"/>
      <c r="Q94" s="143"/>
    </row>
    <row r="95" spans="1:17" hidden="1" x14ac:dyDescent="0.25">
      <c r="A95" s="630"/>
      <c r="B95" s="633"/>
      <c r="C95" s="624"/>
      <c r="D95" s="624"/>
      <c r="E95" s="633"/>
      <c r="F95" s="596"/>
      <c r="G95" s="135"/>
      <c r="H95" s="107"/>
      <c r="I95" s="105"/>
      <c r="J95" s="105"/>
      <c r="K95" s="133"/>
      <c r="L95" s="590"/>
      <c r="M95" s="590"/>
      <c r="N95" s="593"/>
      <c r="O95" s="596"/>
      <c r="P95" s="599"/>
      <c r="Q95" s="143"/>
    </row>
    <row r="96" spans="1:17" hidden="1" x14ac:dyDescent="0.25">
      <c r="A96" s="630"/>
      <c r="B96" s="633"/>
      <c r="C96" s="624"/>
      <c r="D96" s="624"/>
      <c r="E96" s="633"/>
      <c r="F96" s="596"/>
      <c r="G96" s="135"/>
      <c r="H96" s="107"/>
      <c r="I96" s="105"/>
      <c r="J96" s="105"/>
      <c r="K96" s="133"/>
      <c r="L96" s="590"/>
      <c r="M96" s="590"/>
      <c r="N96" s="593"/>
      <c r="O96" s="596"/>
      <c r="P96" s="599"/>
      <c r="Q96" s="143"/>
    </row>
    <row r="97" spans="1:17" hidden="1" x14ac:dyDescent="0.25">
      <c r="A97" s="630"/>
      <c r="B97" s="633"/>
      <c r="C97" s="625"/>
      <c r="D97" s="625"/>
      <c r="E97" s="633"/>
      <c r="F97" s="627"/>
      <c r="G97" s="135"/>
      <c r="H97" s="107"/>
      <c r="I97" s="105"/>
      <c r="J97" s="139"/>
      <c r="K97" s="133"/>
      <c r="L97" s="590"/>
      <c r="M97" s="590"/>
      <c r="N97" s="593"/>
      <c r="O97" s="596"/>
      <c r="P97" s="600"/>
      <c r="Q97" s="143"/>
    </row>
    <row r="98" spans="1:17" hidden="1" x14ac:dyDescent="0.25">
      <c r="A98" s="630"/>
      <c r="B98" s="633"/>
      <c r="C98" s="623">
        <f>'2.Identificacion_Riesgos'!F33</f>
        <v>0</v>
      </c>
      <c r="D98" s="623">
        <f>'3.Controles'!E47</f>
        <v>0</v>
      </c>
      <c r="E98" s="633"/>
      <c r="F98" s="626"/>
      <c r="G98" s="135"/>
      <c r="H98" s="107"/>
      <c r="I98" s="105"/>
      <c r="J98" s="105"/>
      <c r="K98" s="133"/>
      <c r="L98" s="590"/>
      <c r="M98" s="590"/>
      <c r="N98" s="593"/>
      <c r="O98" s="596"/>
      <c r="P98" s="601"/>
      <c r="Q98" s="143"/>
    </row>
    <row r="99" spans="1:17" hidden="1" x14ac:dyDescent="0.25">
      <c r="A99" s="630"/>
      <c r="B99" s="633"/>
      <c r="C99" s="624"/>
      <c r="D99" s="624"/>
      <c r="E99" s="633"/>
      <c r="F99" s="596"/>
      <c r="G99" s="135"/>
      <c r="H99" s="107"/>
      <c r="I99" s="105"/>
      <c r="J99" s="105"/>
      <c r="K99" s="133"/>
      <c r="L99" s="590"/>
      <c r="M99" s="590"/>
      <c r="N99" s="593"/>
      <c r="O99" s="596"/>
      <c r="P99" s="599"/>
      <c r="Q99" s="143"/>
    </row>
    <row r="100" spans="1:17" hidden="1" x14ac:dyDescent="0.25">
      <c r="A100" s="630"/>
      <c r="B100" s="633"/>
      <c r="C100" s="624"/>
      <c r="D100" s="624"/>
      <c r="E100" s="633"/>
      <c r="F100" s="596"/>
      <c r="G100" s="135"/>
      <c r="H100" s="107"/>
      <c r="I100" s="105"/>
      <c r="J100" s="105"/>
      <c r="K100" s="133"/>
      <c r="L100" s="590"/>
      <c r="M100" s="590"/>
      <c r="N100" s="593"/>
      <c r="O100" s="596"/>
      <c r="P100" s="599"/>
      <c r="Q100" s="143"/>
    </row>
    <row r="101" spans="1:17" hidden="1" x14ac:dyDescent="0.25">
      <c r="A101" s="630"/>
      <c r="B101" s="633"/>
      <c r="C101" s="625"/>
      <c r="D101" s="625"/>
      <c r="E101" s="633"/>
      <c r="F101" s="627"/>
      <c r="G101" s="135"/>
      <c r="H101" s="107"/>
      <c r="I101" s="105"/>
      <c r="J101" s="139"/>
      <c r="K101" s="133"/>
      <c r="L101" s="590"/>
      <c r="M101" s="590"/>
      <c r="N101" s="593"/>
      <c r="O101" s="596"/>
      <c r="P101" s="600"/>
      <c r="Q101" s="143"/>
    </row>
    <row r="102" spans="1:17" hidden="1" x14ac:dyDescent="0.25">
      <c r="A102" s="630"/>
      <c r="B102" s="633"/>
      <c r="C102" s="623">
        <f>'2.Identificacion_Riesgos'!F34</f>
        <v>0</v>
      </c>
      <c r="D102" s="623">
        <f>'3.Controles'!E48</f>
        <v>0</v>
      </c>
      <c r="E102" s="633"/>
      <c r="F102" s="626"/>
      <c r="G102" s="135"/>
      <c r="H102" s="107"/>
      <c r="I102" s="105"/>
      <c r="J102" s="105"/>
      <c r="K102" s="133"/>
      <c r="L102" s="590"/>
      <c r="M102" s="590"/>
      <c r="N102" s="593"/>
      <c r="O102" s="596"/>
      <c r="P102" s="601"/>
      <c r="Q102" s="143"/>
    </row>
    <row r="103" spans="1:17" hidden="1" x14ac:dyDescent="0.25">
      <c r="A103" s="630"/>
      <c r="B103" s="633"/>
      <c r="C103" s="624"/>
      <c r="D103" s="624"/>
      <c r="E103" s="633"/>
      <c r="F103" s="596"/>
      <c r="G103" s="135"/>
      <c r="H103" s="107"/>
      <c r="I103" s="105"/>
      <c r="J103" s="105"/>
      <c r="K103" s="133"/>
      <c r="L103" s="590"/>
      <c r="M103" s="590"/>
      <c r="N103" s="593"/>
      <c r="O103" s="596"/>
      <c r="P103" s="599"/>
      <c r="Q103" s="143"/>
    </row>
    <row r="104" spans="1:17" hidden="1" x14ac:dyDescent="0.25">
      <c r="A104" s="630"/>
      <c r="B104" s="633"/>
      <c r="C104" s="624"/>
      <c r="D104" s="624"/>
      <c r="E104" s="633"/>
      <c r="F104" s="596"/>
      <c r="G104" s="135"/>
      <c r="H104" s="107"/>
      <c r="I104" s="105"/>
      <c r="J104" s="105"/>
      <c r="K104" s="133"/>
      <c r="L104" s="590"/>
      <c r="M104" s="590"/>
      <c r="N104" s="593"/>
      <c r="O104" s="596"/>
      <c r="P104" s="599"/>
      <c r="Q104" s="143"/>
    </row>
    <row r="105" spans="1:17" hidden="1" x14ac:dyDescent="0.25">
      <c r="A105" s="630"/>
      <c r="B105" s="633"/>
      <c r="C105" s="625"/>
      <c r="D105" s="625"/>
      <c r="E105" s="633"/>
      <c r="F105" s="627"/>
      <c r="G105" s="135"/>
      <c r="H105" s="107"/>
      <c r="I105" s="105"/>
      <c r="J105" s="139"/>
      <c r="K105" s="133"/>
      <c r="L105" s="590"/>
      <c r="M105" s="590"/>
      <c r="N105" s="593"/>
      <c r="O105" s="596"/>
      <c r="P105" s="600"/>
      <c r="Q105" s="143"/>
    </row>
    <row r="106" spans="1:17" hidden="1" x14ac:dyDescent="0.25">
      <c r="A106" s="630"/>
      <c r="B106" s="633"/>
      <c r="C106" s="623">
        <f>'2.Identificacion_Riesgos'!F35</f>
        <v>0</v>
      </c>
      <c r="D106" s="623">
        <f>'3.Controles'!E49</f>
        <v>0</v>
      </c>
      <c r="E106" s="633"/>
      <c r="F106" s="626"/>
      <c r="G106" s="135"/>
      <c r="H106" s="107"/>
      <c r="I106" s="105"/>
      <c r="J106" s="105"/>
      <c r="K106" s="133"/>
      <c r="L106" s="590"/>
      <c r="M106" s="590"/>
      <c r="N106" s="593"/>
      <c r="O106" s="596"/>
      <c r="P106" s="601"/>
      <c r="Q106" s="143"/>
    </row>
    <row r="107" spans="1:17" hidden="1" x14ac:dyDescent="0.25">
      <c r="A107" s="630"/>
      <c r="B107" s="633"/>
      <c r="C107" s="624"/>
      <c r="D107" s="624"/>
      <c r="E107" s="633"/>
      <c r="F107" s="596"/>
      <c r="G107" s="135"/>
      <c r="H107" s="107"/>
      <c r="I107" s="105"/>
      <c r="J107" s="105"/>
      <c r="K107" s="133"/>
      <c r="L107" s="590"/>
      <c r="M107" s="590"/>
      <c r="N107" s="593"/>
      <c r="O107" s="596"/>
      <c r="P107" s="599"/>
      <c r="Q107" s="143"/>
    </row>
    <row r="108" spans="1:17" hidden="1" x14ac:dyDescent="0.25">
      <c r="A108" s="630"/>
      <c r="B108" s="633"/>
      <c r="C108" s="624"/>
      <c r="D108" s="624"/>
      <c r="E108" s="633"/>
      <c r="F108" s="596"/>
      <c r="G108" s="135"/>
      <c r="H108" s="107"/>
      <c r="I108" s="105"/>
      <c r="J108" s="105"/>
      <c r="K108" s="133"/>
      <c r="L108" s="590"/>
      <c r="M108" s="590"/>
      <c r="N108" s="593"/>
      <c r="O108" s="596"/>
      <c r="P108" s="599"/>
      <c r="Q108" s="143"/>
    </row>
    <row r="109" spans="1:17" ht="15.75" hidden="1" thickBot="1" x14ac:dyDescent="0.3">
      <c r="A109" s="631"/>
      <c r="B109" s="634"/>
      <c r="C109" s="628"/>
      <c r="D109" s="628"/>
      <c r="E109" s="634"/>
      <c r="F109" s="597"/>
      <c r="G109" s="136"/>
      <c r="H109" s="137"/>
      <c r="I109" s="106"/>
      <c r="J109" s="139"/>
      <c r="K109" s="134"/>
      <c r="L109" s="591"/>
      <c r="M109" s="591"/>
      <c r="N109" s="594"/>
      <c r="O109" s="597"/>
      <c r="P109" s="602"/>
      <c r="Q109" s="144"/>
    </row>
    <row r="110" spans="1:17" hidden="1" x14ac:dyDescent="0.25">
      <c r="A110" s="629" t="s">
        <v>156</v>
      </c>
      <c r="B110" s="632">
        <f>'2.Identificacion_Riesgos'!E36</f>
        <v>0</v>
      </c>
      <c r="C110" s="635">
        <f>'2.Identificacion_Riesgos'!F36</f>
        <v>0</v>
      </c>
      <c r="D110" s="635">
        <f>'3.Controles'!E53</f>
        <v>0</v>
      </c>
      <c r="E110" s="636">
        <f>'2.Identificacion_Riesgos'!U36</f>
        <v>0</v>
      </c>
      <c r="F110" s="595"/>
      <c r="G110" s="33"/>
      <c r="H110" s="108"/>
      <c r="I110" s="20"/>
      <c r="J110" s="20"/>
      <c r="K110" s="92"/>
      <c r="L110" s="589"/>
      <c r="M110" s="589"/>
      <c r="N110" s="592" t="str">
        <f t="shared" ref="N110" si="4">IF(M110="SI","1. Describa el evento presentado 2. Genere una acción correctiva en isolucion 3. Realice nuevamente el proceso de analisis de riesgo"," ")</f>
        <v xml:space="preserve"> </v>
      </c>
      <c r="O110" s="595"/>
      <c r="P110" s="598"/>
      <c r="Q110" s="131"/>
    </row>
    <row r="111" spans="1:17" hidden="1" x14ac:dyDescent="0.25">
      <c r="A111" s="630"/>
      <c r="B111" s="633"/>
      <c r="C111" s="624"/>
      <c r="D111" s="624"/>
      <c r="E111" s="637"/>
      <c r="F111" s="596"/>
      <c r="G111" s="32"/>
      <c r="H111" s="107"/>
      <c r="I111" s="21"/>
      <c r="J111" s="21"/>
      <c r="K111" s="24"/>
      <c r="L111" s="590"/>
      <c r="M111" s="590"/>
      <c r="N111" s="593"/>
      <c r="O111" s="596"/>
      <c r="P111" s="599"/>
      <c r="Q111" s="132"/>
    </row>
    <row r="112" spans="1:17" hidden="1" x14ac:dyDescent="0.25">
      <c r="A112" s="630"/>
      <c r="B112" s="633"/>
      <c r="C112" s="624"/>
      <c r="D112" s="624"/>
      <c r="E112" s="637"/>
      <c r="F112" s="596"/>
      <c r="G112" s="32"/>
      <c r="H112" s="107"/>
      <c r="I112" s="21"/>
      <c r="J112" s="21"/>
      <c r="K112" s="24"/>
      <c r="L112" s="590"/>
      <c r="M112" s="590"/>
      <c r="N112" s="593"/>
      <c r="O112" s="596"/>
      <c r="P112" s="599"/>
      <c r="Q112" s="132"/>
    </row>
    <row r="113" spans="1:17" hidden="1" x14ac:dyDescent="0.25">
      <c r="A113" s="630"/>
      <c r="B113" s="633"/>
      <c r="C113" s="625"/>
      <c r="D113" s="625"/>
      <c r="E113" s="637"/>
      <c r="F113" s="627"/>
      <c r="G113" s="32"/>
      <c r="H113" s="107"/>
      <c r="I113" s="21"/>
      <c r="J113" s="139"/>
      <c r="K113" s="24"/>
      <c r="L113" s="590"/>
      <c r="M113" s="590"/>
      <c r="N113" s="593"/>
      <c r="O113" s="596"/>
      <c r="P113" s="600"/>
      <c r="Q113" s="132"/>
    </row>
    <row r="114" spans="1:17" hidden="1" x14ac:dyDescent="0.25">
      <c r="A114" s="630"/>
      <c r="B114" s="633"/>
      <c r="C114" s="623">
        <f>'2.Identificacion_Riesgos'!F37</f>
        <v>0</v>
      </c>
      <c r="D114" s="623">
        <f>'3.Controles'!E54</f>
        <v>0</v>
      </c>
      <c r="E114" s="633"/>
      <c r="F114" s="626"/>
      <c r="G114" s="135"/>
      <c r="H114" s="107"/>
      <c r="I114" s="105"/>
      <c r="J114" s="105"/>
      <c r="K114" s="133"/>
      <c r="L114" s="590"/>
      <c r="M114" s="590"/>
      <c r="N114" s="593"/>
      <c r="O114" s="596"/>
      <c r="P114" s="601"/>
      <c r="Q114" s="143"/>
    </row>
    <row r="115" spans="1:17" hidden="1" x14ac:dyDescent="0.25">
      <c r="A115" s="630"/>
      <c r="B115" s="633"/>
      <c r="C115" s="624"/>
      <c r="D115" s="624"/>
      <c r="E115" s="633"/>
      <c r="F115" s="596"/>
      <c r="G115" s="135"/>
      <c r="H115" s="107"/>
      <c r="I115" s="105"/>
      <c r="J115" s="105"/>
      <c r="K115" s="133"/>
      <c r="L115" s="590"/>
      <c r="M115" s="590"/>
      <c r="N115" s="593"/>
      <c r="O115" s="596"/>
      <c r="P115" s="599"/>
      <c r="Q115" s="143"/>
    </row>
    <row r="116" spans="1:17" hidden="1" x14ac:dyDescent="0.25">
      <c r="A116" s="630"/>
      <c r="B116" s="633"/>
      <c r="C116" s="624"/>
      <c r="D116" s="624"/>
      <c r="E116" s="633"/>
      <c r="F116" s="596"/>
      <c r="G116" s="135"/>
      <c r="H116" s="107"/>
      <c r="I116" s="105"/>
      <c r="J116" s="105"/>
      <c r="K116" s="133"/>
      <c r="L116" s="590"/>
      <c r="M116" s="590"/>
      <c r="N116" s="593"/>
      <c r="O116" s="596"/>
      <c r="P116" s="599"/>
      <c r="Q116" s="143"/>
    </row>
    <row r="117" spans="1:17" hidden="1" x14ac:dyDescent="0.25">
      <c r="A117" s="630"/>
      <c r="B117" s="633"/>
      <c r="C117" s="625"/>
      <c r="D117" s="625"/>
      <c r="E117" s="633"/>
      <c r="F117" s="627"/>
      <c r="G117" s="135"/>
      <c r="H117" s="107"/>
      <c r="I117" s="105"/>
      <c r="J117" s="139"/>
      <c r="K117" s="133"/>
      <c r="L117" s="590"/>
      <c r="M117" s="590"/>
      <c r="N117" s="593"/>
      <c r="O117" s="596"/>
      <c r="P117" s="600"/>
      <c r="Q117" s="143"/>
    </row>
    <row r="118" spans="1:17" hidden="1" x14ac:dyDescent="0.25">
      <c r="A118" s="630"/>
      <c r="B118" s="633"/>
      <c r="C118" s="623">
        <f>'2.Identificacion_Riesgos'!F38</f>
        <v>0</v>
      </c>
      <c r="D118" s="623">
        <f>'3.Controles'!E55</f>
        <v>0</v>
      </c>
      <c r="E118" s="633"/>
      <c r="F118" s="626"/>
      <c r="G118" s="135"/>
      <c r="H118" s="107"/>
      <c r="I118" s="105"/>
      <c r="J118" s="105"/>
      <c r="K118" s="133"/>
      <c r="L118" s="590"/>
      <c r="M118" s="590"/>
      <c r="N118" s="593"/>
      <c r="O118" s="596"/>
      <c r="P118" s="601"/>
      <c r="Q118" s="143"/>
    </row>
    <row r="119" spans="1:17" hidden="1" x14ac:dyDescent="0.25">
      <c r="A119" s="630"/>
      <c r="B119" s="633"/>
      <c r="C119" s="624"/>
      <c r="D119" s="624"/>
      <c r="E119" s="633"/>
      <c r="F119" s="596"/>
      <c r="G119" s="135"/>
      <c r="H119" s="107"/>
      <c r="I119" s="105"/>
      <c r="J119" s="105"/>
      <c r="K119" s="133"/>
      <c r="L119" s="590"/>
      <c r="M119" s="590"/>
      <c r="N119" s="593"/>
      <c r="O119" s="596"/>
      <c r="P119" s="599"/>
      <c r="Q119" s="143"/>
    </row>
    <row r="120" spans="1:17" hidden="1" x14ac:dyDescent="0.25">
      <c r="A120" s="630"/>
      <c r="B120" s="633"/>
      <c r="C120" s="624"/>
      <c r="D120" s="624"/>
      <c r="E120" s="633"/>
      <c r="F120" s="596"/>
      <c r="G120" s="135"/>
      <c r="H120" s="107"/>
      <c r="I120" s="105"/>
      <c r="J120" s="105"/>
      <c r="K120" s="133"/>
      <c r="L120" s="590"/>
      <c r="M120" s="590"/>
      <c r="N120" s="593"/>
      <c r="O120" s="596"/>
      <c r="P120" s="599"/>
      <c r="Q120" s="143"/>
    </row>
    <row r="121" spans="1:17" hidden="1" x14ac:dyDescent="0.25">
      <c r="A121" s="630"/>
      <c r="B121" s="633"/>
      <c r="C121" s="625"/>
      <c r="D121" s="625"/>
      <c r="E121" s="633"/>
      <c r="F121" s="627"/>
      <c r="G121" s="135"/>
      <c r="H121" s="107"/>
      <c r="I121" s="105"/>
      <c r="J121" s="139"/>
      <c r="K121" s="133"/>
      <c r="L121" s="590"/>
      <c r="M121" s="590"/>
      <c r="N121" s="593"/>
      <c r="O121" s="596"/>
      <c r="P121" s="600"/>
      <c r="Q121" s="143"/>
    </row>
    <row r="122" spans="1:17" hidden="1" x14ac:dyDescent="0.25">
      <c r="A122" s="630"/>
      <c r="B122" s="633"/>
      <c r="C122" s="623">
        <f>'2.Identificacion_Riesgos'!F39</f>
        <v>0</v>
      </c>
      <c r="D122" s="623">
        <f>'3.Controles'!E56</f>
        <v>0</v>
      </c>
      <c r="E122" s="633"/>
      <c r="F122" s="626"/>
      <c r="G122" s="135"/>
      <c r="H122" s="107"/>
      <c r="I122" s="105"/>
      <c r="J122" s="105"/>
      <c r="K122" s="133"/>
      <c r="L122" s="590"/>
      <c r="M122" s="590"/>
      <c r="N122" s="593"/>
      <c r="O122" s="596"/>
      <c r="P122" s="601"/>
      <c r="Q122" s="143"/>
    </row>
    <row r="123" spans="1:17" hidden="1" x14ac:dyDescent="0.25">
      <c r="A123" s="630"/>
      <c r="B123" s="633"/>
      <c r="C123" s="624"/>
      <c r="D123" s="624"/>
      <c r="E123" s="633"/>
      <c r="F123" s="596"/>
      <c r="G123" s="135"/>
      <c r="H123" s="107"/>
      <c r="I123" s="105"/>
      <c r="J123" s="105"/>
      <c r="K123" s="133"/>
      <c r="L123" s="590"/>
      <c r="M123" s="590"/>
      <c r="N123" s="593"/>
      <c r="O123" s="596"/>
      <c r="P123" s="599"/>
      <c r="Q123" s="143"/>
    </row>
    <row r="124" spans="1:17" hidden="1" x14ac:dyDescent="0.25">
      <c r="A124" s="630"/>
      <c r="B124" s="633"/>
      <c r="C124" s="624"/>
      <c r="D124" s="624"/>
      <c r="E124" s="633"/>
      <c r="F124" s="596"/>
      <c r="G124" s="135"/>
      <c r="H124" s="107"/>
      <c r="I124" s="105"/>
      <c r="J124" s="105"/>
      <c r="K124" s="133"/>
      <c r="L124" s="590"/>
      <c r="M124" s="590"/>
      <c r="N124" s="593"/>
      <c r="O124" s="596"/>
      <c r="P124" s="599"/>
      <c r="Q124" s="143"/>
    </row>
    <row r="125" spans="1:17" hidden="1" x14ac:dyDescent="0.25">
      <c r="A125" s="630"/>
      <c r="B125" s="633"/>
      <c r="C125" s="625"/>
      <c r="D125" s="625"/>
      <c r="E125" s="633"/>
      <c r="F125" s="627"/>
      <c r="G125" s="135"/>
      <c r="H125" s="107"/>
      <c r="I125" s="105"/>
      <c r="J125" s="139"/>
      <c r="K125" s="133"/>
      <c r="L125" s="590"/>
      <c r="M125" s="590"/>
      <c r="N125" s="593"/>
      <c r="O125" s="596"/>
      <c r="P125" s="600"/>
      <c r="Q125" s="143"/>
    </row>
    <row r="126" spans="1:17" hidden="1" x14ac:dyDescent="0.25">
      <c r="A126" s="630"/>
      <c r="B126" s="633"/>
      <c r="C126" s="623">
        <f>'2.Identificacion_Riesgos'!F40</f>
        <v>0</v>
      </c>
      <c r="D126" s="623">
        <f>'3.Controles'!E57</f>
        <v>0</v>
      </c>
      <c r="E126" s="633"/>
      <c r="F126" s="626"/>
      <c r="G126" s="135"/>
      <c r="H126" s="107"/>
      <c r="I126" s="105"/>
      <c r="J126" s="105"/>
      <c r="K126" s="133"/>
      <c r="L126" s="590"/>
      <c r="M126" s="590"/>
      <c r="N126" s="593"/>
      <c r="O126" s="596"/>
      <c r="P126" s="601"/>
      <c r="Q126" s="143"/>
    </row>
    <row r="127" spans="1:17" hidden="1" x14ac:dyDescent="0.25">
      <c r="A127" s="630"/>
      <c r="B127" s="633"/>
      <c r="C127" s="624"/>
      <c r="D127" s="624"/>
      <c r="E127" s="633"/>
      <c r="F127" s="596"/>
      <c r="G127" s="135"/>
      <c r="H127" s="107"/>
      <c r="I127" s="105"/>
      <c r="J127" s="105"/>
      <c r="K127" s="133"/>
      <c r="L127" s="590"/>
      <c r="M127" s="590"/>
      <c r="N127" s="593"/>
      <c r="O127" s="596"/>
      <c r="P127" s="599"/>
      <c r="Q127" s="143"/>
    </row>
    <row r="128" spans="1:17" hidden="1" x14ac:dyDescent="0.25">
      <c r="A128" s="630"/>
      <c r="B128" s="633"/>
      <c r="C128" s="624"/>
      <c r="D128" s="624"/>
      <c r="E128" s="633"/>
      <c r="F128" s="596"/>
      <c r="G128" s="135"/>
      <c r="H128" s="107"/>
      <c r="I128" s="105"/>
      <c r="J128" s="105"/>
      <c r="K128" s="133"/>
      <c r="L128" s="590"/>
      <c r="M128" s="590"/>
      <c r="N128" s="593"/>
      <c r="O128" s="596"/>
      <c r="P128" s="599"/>
      <c r="Q128" s="143"/>
    </row>
    <row r="129" spans="1:17" ht="15.75" hidden="1" thickBot="1" x14ac:dyDescent="0.3">
      <c r="A129" s="631"/>
      <c r="B129" s="634"/>
      <c r="C129" s="628"/>
      <c r="D129" s="628"/>
      <c r="E129" s="634"/>
      <c r="F129" s="597"/>
      <c r="G129" s="136"/>
      <c r="H129" s="137"/>
      <c r="I129" s="106"/>
      <c r="J129" s="139"/>
      <c r="K129" s="134"/>
      <c r="L129" s="591"/>
      <c r="M129" s="591"/>
      <c r="N129" s="594"/>
      <c r="O129" s="597"/>
      <c r="P129" s="602"/>
      <c r="Q129" s="144"/>
    </row>
    <row r="130" spans="1:17" hidden="1" x14ac:dyDescent="0.25">
      <c r="A130" s="629" t="s">
        <v>157</v>
      </c>
      <c r="B130" s="632">
        <f>'2.Identificacion_Riesgos'!E41</f>
        <v>0</v>
      </c>
      <c r="C130" s="635">
        <f>'2.Identificacion_Riesgos'!F41</f>
        <v>0</v>
      </c>
      <c r="D130" s="635">
        <f>'3.Controles'!E61</f>
        <v>0</v>
      </c>
      <c r="E130" s="636">
        <f>'2.Identificacion_Riesgos'!U41</f>
        <v>0</v>
      </c>
      <c r="F130" s="595"/>
      <c r="G130" s="33"/>
      <c r="H130" s="108"/>
      <c r="I130" s="20"/>
      <c r="J130" s="20"/>
      <c r="K130" s="92"/>
      <c r="L130" s="589"/>
      <c r="M130" s="589"/>
      <c r="N130" s="592" t="str">
        <f t="shared" ref="N130" si="5">IF(M130="SI","1. Describa el evento presentado 2. Genere una acción correctiva en isolucion 3. Realice nuevamente el proceso de analisis de riesgo"," ")</f>
        <v xml:space="preserve"> </v>
      </c>
      <c r="O130" s="595"/>
      <c r="P130" s="598"/>
      <c r="Q130" s="131"/>
    </row>
    <row r="131" spans="1:17" hidden="1" x14ac:dyDescent="0.25">
      <c r="A131" s="630"/>
      <c r="B131" s="633"/>
      <c r="C131" s="624"/>
      <c r="D131" s="624"/>
      <c r="E131" s="637"/>
      <c r="F131" s="596"/>
      <c r="G131" s="32"/>
      <c r="H131" s="107"/>
      <c r="I131" s="21"/>
      <c r="J131" s="21"/>
      <c r="K131" s="24"/>
      <c r="L131" s="590"/>
      <c r="M131" s="590"/>
      <c r="N131" s="593"/>
      <c r="O131" s="596"/>
      <c r="P131" s="599"/>
      <c r="Q131" s="132"/>
    </row>
    <row r="132" spans="1:17" hidden="1" x14ac:dyDescent="0.25">
      <c r="A132" s="630"/>
      <c r="B132" s="633"/>
      <c r="C132" s="624"/>
      <c r="D132" s="624"/>
      <c r="E132" s="637"/>
      <c r="F132" s="596"/>
      <c r="G132" s="32"/>
      <c r="H132" s="107"/>
      <c r="I132" s="21"/>
      <c r="J132" s="21"/>
      <c r="K132" s="24"/>
      <c r="L132" s="590"/>
      <c r="M132" s="590"/>
      <c r="N132" s="593"/>
      <c r="O132" s="596"/>
      <c r="P132" s="599"/>
      <c r="Q132" s="132"/>
    </row>
    <row r="133" spans="1:17" hidden="1" x14ac:dyDescent="0.25">
      <c r="A133" s="630"/>
      <c r="B133" s="633"/>
      <c r="C133" s="625"/>
      <c r="D133" s="625"/>
      <c r="E133" s="637"/>
      <c r="F133" s="627"/>
      <c r="G133" s="32"/>
      <c r="H133" s="107"/>
      <c r="I133" s="21"/>
      <c r="J133" s="73"/>
      <c r="K133" s="24"/>
      <c r="L133" s="590"/>
      <c r="M133" s="590"/>
      <c r="N133" s="593"/>
      <c r="O133" s="596"/>
      <c r="P133" s="600"/>
      <c r="Q133" s="132"/>
    </row>
    <row r="134" spans="1:17" hidden="1" x14ac:dyDescent="0.25">
      <c r="A134" s="630"/>
      <c r="B134" s="633"/>
      <c r="C134" s="623">
        <f>'2.Identificacion_Riesgos'!F42</f>
        <v>0</v>
      </c>
      <c r="D134" s="623">
        <f>'3.Controles'!E62</f>
        <v>0</v>
      </c>
      <c r="E134" s="633"/>
      <c r="F134" s="626"/>
      <c r="G134" s="135"/>
      <c r="H134" s="107"/>
      <c r="I134" s="105"/>
      <c r="J134" s="105"/>
      <c r="K134" s="133"/>
      <c r="L134" s="590"/>
      <c r="M134" s="590"/>
      <c r="N134" s="593"/>
      <c r="O134" s="596"/>
      <c r="P134" s="601"/>
      <c r="Q134" s="143"/>
    </row>
    <row r="135" spans="1:17" hidden="1" x14ac:dyDescent="0.25">
      <c r="A135" s="630"/>
      <c r="B135" s="633"/>
      <c r="C135" s="624"/>
      <c r="D135" s="624"/>
      <c r="E135" s="633"/>
      <c r="F135" s="596"/>
      <c r="G135" s="135"/>
      <c r="H135" s="107"/>
      <c r="I135" s="105"/>
      <c r="J135" s="105"/>
      <c r="K135" s="133"/>
      <c r="L135" s="590"/>
      <c r="M135" s="590"/>
      <c r="N135" s="593"/>
      <c r="O135" s="596"/>
      <c r="P135" s="599"/>
      <c r="Q135" s="143"/>
    </row>
    <row r="136" spans="1:17" hidden="1" x14ac:dyDescent="0.25">
      <c r="A136" s="630"/>
      <c r="B136" s="633"/>
      <c r="C136" s="624"/>
      <c r="D136" s="624"/>
      <c r="E136" s="633"/>
      <c r="F136" s="596"/>
      <c r="G136" s="135"/>
      <c r="H136" s="107"/>
      <c r="I136" s="105"/>
      <c r="J136" s="105"/>
      <c r="K136" s="133"/>
      <c r="L136" s="590"/>
      <c r="M136" s="590"/>
      <c r="N136" s="593"/>
      <c r="O136" s="596"/>
      <c r="P136" s="599"/>
      <c r="Q136" s="143"/>
    </row>
    <row r="137" spans="1:17" hidden="1" x14ac:dyDescent="0.25">
      <c r="A137" s="630"/>
      <c r="B137" s="633"/>
      <c r="C137" s="625"/>
      <c r="D137" s="625"/>
      <c r="E137" s="633"/>
      <c r="F137" s="627"/>
      <c r="G137" s="135"/>
      <c r="H137" s="107"/>
      <c r="I137" s="105"/>
      <c r="J137" s="105"/>
      <c r="K137" s="133"/>
      <c r="L137" s="590"/>
      <c r="M137" s="590"/>
      <c r="N137" s="593"/>
      <c r="O137" s="596"/>
      <c r="P137" s="600"/>
      <c r="Q137" s="143"/>
    </row>
    <row r="138" spans="1:17" hidden="1" x14ac:dyDescent="0.25">
      <c r="A138" s="630"/>
      <c r="B138" s="633"/>
      <c r="C138" s="623">
        <f>'2.Identificacion_Riesgos'!F43</f>
        <v>0</v>
      </c>
      <c r="D138" s="623">
        <f>'3.Controles'!E63</f>
        <v>0</v>
      </c>
      <c r="E138" s="633"/>
      <c r="F138" s="626"/>
      <c r="G138" s="135"/>
      <c r="H138" s="107"/>
      <c r="I138" s="105"/>
      <c r="J138" s="105"/>
      <c r="K138" s="133"/>
      <c r="L138" s="590"/>
      <c r="M138" s="590"/>
      <c r="N138" s="593"/>
      <c r="O138" s="596"/>
      <c r="P138" s="601"/>
      <c r="Q138" s="143"/>
    </row>
    <row r="139" spans="1:17" hidden="1" x14ac:dyDescent="0.25">
      <c r="A139" s="630"/>
      <c r="B139" s="633"/>
      <c r="C139" s="624"/>
      <c r="D139" s="624"/>
      <c r="E139" s="633"/>
      <c r="F139" s="596"/>
      <c r="G139" s="135"/>
      <c r="H139" s="107"/>
      <c r="I139" s="105"/>
      <c r="J139" s="105"/>
      <c r="K139" s="133"/>
      <c r="L139" s="590"/>
      <c r="M139" s="590"/>
      <c r="N139" s="593"/>
      <c r="O139" s="596"/>
      <c r="P139" s="599"/>
      <c r="Q139" s="143"/>
    </row>
    <row r="140" spans="1:17" hidden="1" x14ac:dyDescent="0.25">
      <c r="A140" s="630"/>
      <c r="B140" s="633"/>
      <c r="C140" s="624"/>
      <c r="D140" s="624"/>
      <c r="E140" s="633"/>
      <c r="F140" s="596"/>
      <c r="G140" s="135"/>
      <c r="H140" s="107"/>
      <c r="I140" s="105"/>
      <c r="J140" s="105"/>
      <c r="K140" s="133"/>
      <c r="L140" s="590"/>
      <c r="M140" s="590"/>
      <c r="N140" s="593"/>
      <c r="O140" s="596"/>
      <c r="P140" s="599"/>
      <c r="Q140" s="143"/>
    </row>
    <row r="141" spans="1:17" hidden="1" x14ac:dyDescent="0.25">
      <c r="A141" s="630"/>
      <c r="B141" s="633"/>
      <c r="C141" s="625"/>
      <c r="D141" s="625"/>
      <c r="E141" s="633"/>
      <c r="F141" s="627"/>
      <c r="G141" s="135"/>
      <c r="H141" s="107"/>
      <c r="I141" s="105"/>
      <c r="J141" s="139"/>
      <c r="K141" s="133"/>
      <c r="L141" s="590"/>
      <c r="M141" s="590"/>
      <c r="N141" s="593"/>
      <c r="O141" s="596"/>
      <c r="P141" s="600"/>
      <c r="Q141" s="143"/>
    </row>
    <row r="142" spans="1:17" hidden="1" x14ac:dyDescent="0.25">
      <c r="A142" s="630"/>
      <c r="B142" s="633"/>
      <c r="C142" s="623">
        <f>'2.Identificacion_Riesgos'!F44</f>
        <v>0</v>
      </c>
      <c r="D142" s="623">
        <f>'3.Controles'!E64</f>
        <v>0</v>
      </c>
      <c r="E142" s="633"/>
      <c r="F142" s="626"/>
      <c r="G142" s="135"/>
      <c r="H142" s="107"/>
      <c r="I142" s="105"/>
      <c r="J142" s="105"/>
      <c r="K142" s="133"/>
      <c r="L142" s="590"/>
      <c r="M142" s="590"/>
      <c r="N142" s="593"/>
      <c r="O142" s="596"/>
      <c r="P142" s="601"/>
      <c r="Q142" s="143"/>
    </row>
    <row r="143" spans="1:17" hidden="1" x14ac:dyDescent="0.25">
      <c r="A143" s="630"/>
      <c r="B143" s="633"/>
      <c r="C143" s="624"/>
      <c r="D143" s="624"/>
      <c r="E143" s="633"/>
      <c r="F143" s="596"/>
      <c r="G143" s="135"/>
      <c r="H143" s="107"/>
      <c r="I143" s="105"/>
      <c r="J143" s="105"/>
      <c r="K143" s="133"/>
      <c r="L143" s="590"/>
      <c r="M143" s="590"/>
      <c r="N143" s="593"/>
      <c r="O143" s="596"/>
      <c r="P143" s="599"/>
      <c r="Q143" s="143"/>
    </row>
    <row r="144" spans="1:17" hidden="1" x14ac:dyDescent="0.25">
      <c r="A144" s="630"/>
      <c r="B144" s="633"/>
      <c r="C144" s="624"/>
      <c r="D144" s="624"/>
      <c r="E144" s="633"/>
      <c r="F144" s="596"/>
      <c r="G144" s="135"/>
      <c r="H144" s="107"/>
      <c r="I144" s="105"/>
      <c r="J144" s="105"/>
      <c r="K144" s="133"/>
      <c r="L144" s="590"/>
      <c r="M144" s="590"/>
      <c r="N144" s="593"/>
      <c r="O144" s="596"/>
      <c r="P144" s="599"/>
      <c r="Q144" s="143"/>
    </row>
    <row r="145" spans="1:17" hidden="1" x14ac:dyDescent="0.25">
      <c r="A145" s="630"/>
      <c r="B145" s="633"/>
      <c r="C145" s="625"/>
      <c r="D145" s="625"/>
      <c r="E145" s="633"/>
      <c r="F145" s="627"/>
      <c r="G145" s="135"/>
      <c r="H145" s="107"/>
      <c r="I145" s="105"/>
      <c r="J145" s="139"/>
      <c r="K145" s="133"/>
      <c r="L145" s="590"/>
      <c r="M145" s="590"/>
      <c r="N145" s="593"/>
      <c r="O145" s="596"/>
      <c r="P145" s="600"/>
      <c r="Q145" s="143"/>
    </row>
    <row r="146" spans="1:17" hidden="1" x14ac:dyDescent="0.25">
      <c r="A146" s="630"/>
      <c r="B146" s="633"/>
      <c r="C146" s="623">
        <f>'2.Identificacion_Riesgos'!F45</f>
        <v>0</v>
      </c>
      <c r="D146" s="623">
        <f>'3.Controles'!E65</f>
        <v>0</v>
      </c>
      <c r="E146" s="633"/>
      <c r="F146" s="626"/>
      <c r="G146" s="135"/>
      <c r="H146" s="107"/>
      <c r="I146" s="105"/>
      <c r="J146" s="105"/>
      <c r="K146" s="133"/>
      <c r="L146" s="590"/>
      <c r="M146" s="590"/>
      <c r="N146" s="593"/>
      <c r="O146" s="596"/>
      <c r="P146" s="601"/>
      <c r="Q146" s="143"/>
    </row>
    <row r="147" spans="1:17" hidden="1" x14ac:dyDescent="0.25">
      <c r="A147" s="630"/>
      <c r="B147" s="633"/>
      <c r="C147" s="624"/>
      <c r="D147" s="624"/>
      <c r="E147" s="633"/>
      <c r="F147" s="596"/>
      <c r="G147" s="135"/>
      <c r="H147" s="107"/>
      <c r="I147" s="105"/>
      <c r="J147" s="105"/>
      <c r="K147" s="133"/>
      <c r="L147" s="590"/>
      <c r="M147" s="590"/>
      <c r="N147" s="593"/>
      <c r="O147" s="596"/>
      <c r="P147" s="599"/>
      <c r="Q147" s="143"/>
    </row>
    <row r="148" spans="1:17" hidden="1" x14ac:dyDescent="0.25">
      <c r="A148" s="630"/>
      <c r="B148" s="633"/>
      <c r="C148" s="624"/>
      <c r="D148" s="624"/>
      <c r="E148" s="633"/>
      <c r="F148" s="596"/>
      <c r="G148" s="135"/>
      <c r="H148" s="107"/>
      <c r="I148" s="105"/>
      <c r="J148" s="105"/>
      <c r="K148" s="133"/>
      <c r="L148" s="590"/>
      <c r="M148" s="590"/>
      <c r="N148" s="593"/>
      <c r="O148" s="596"/>
      <c r="P148" s="599"/>
      <c r="Q148" s="143"/>
    </row>
    <row r="149" spans="1:17" ht="15.75" hidden="1" thickBot="1" x14ac:dyDescent="0.3">
      <c r="A149" s="631"/>
      <c r="B149" s="634"/>
      <c r="C149" s="628"/>
      <c r="D149" s="628"/>
      <c r="E149" s="634"/>
      <c r="F149" s="597"/>
      <c r="G149" s="136"/>
      <c r="H149" s="137"/>
      <c r="I149" s="106"/>
      <c r="J149" s="155"/>
      <c r="K149" s="134"/>
      <c r="L149" s="591"/>
      <c r="M149" s="591"/>
      <c r="N149" s="594"/>
      <c r="O149" s="597"/>
      <c r="P149" s="602"/>
      <c r="Q149" s="144"/>
    </row>
    <row r="150" spans="1:17" hidden="1" x14ac:dyDescent="0.25">
      <c r="A150" s="629" t="s">
        <v>158</v>
      </c>
      <c r="B150" s="632">
        <f>'2.Identificacion_Riesgos'!E46</f>
        <v>0</v>
      </c>
      <c r="C150" s="635">
        <f>'2.Identificacion_Riesgos'!F46</f>
        <v>0</v>
      </c>
      <c r="D150" s="635">
        <f>'3.Controles'!E69</f>
        <v>0</v>
      </c>
      <c r="E150" s="636">
        <f>'2.Identificacion_Riesgos'!U46</f>
        <v>0</v>
      </c>
      <c r="F150" s="595"/>
      <c r="G150" s="33"/>
      <c r="H150" s="108"/>
      <c r="I150" s="20"/>
      <c r="J150" s="20"/>
      <c r="K150" s="92"/>
      <c r="L150" s="589"/>
      <c r="M150" s="589"/>
      <c r="N150" s="592" t="str">
        <f t="shared" ref="N150" si="6">IF(M150="SI","1. Describa el evento presentado 2. Genere una acción correctiva en isolucion 3. Realice nuevamente el proceso de analisis de riesgo"," ")</f>
        <v xml:space="preserve"> </v>
      </c>
      <c r="O150" s="595"/>
      <c r="P150" s="598"/>
      <c r="Q150" s="131"/>
    </row>
    <row r="151" spans="1:17" hidden="1" x14ac:dyDescent="0.25">
      <c r="A151" s="630"/>
      <c r="B151" s="633"/>
      <c r="C151" s="624"/>
      <c r="D151" s="624"/>
      <c r="E151" s="637"/>
      <c r="F151" s="596"/>
      <c r="G151" s="32"/>
      <c r="H151" s="107"/>
      <c r="I151" s="21"/>
      <c r="J151" s="21"/>
      <c r="K151" s="24"/>
      <c r="L151" s="590"/>
      <c r="M151" s="590"/>
      <c r="N151" s="593"/>
      <c r="O151" s="596"/>
      <c r="P151" s="599"/>
      <c r="Q151" s="132"/>
    </row>
    <row r="152" spans="1:17" hidden="1" x14ac:dyDescent="0.25">
      <c r="A152" s="630"/>
      <c r="B152" s="633"/>
      <c r="C152" s="624"/>
      <c r="D152" s="624"/>
      <c r="E152" s="637"/>
      <c r="F152" s="596"/>
      <c r="G152" s="32"/>
      <c r="H152" s="107"/>
      <c r="I152" s="21"/>
      <c r="J152" s="21"/>
      <c r="K152" s="24"/>
      <c r="L152" s="590"/>
      <c r="M152" s="590"/>
      <c r="N152" s="593"/>
      <c r="O152" s="596"/>
      <c r="P152" s="599"/>
      <c r="Q152" s="132"/>
    </row>
    <row r="153" spans="1:17" hidden="1" x14ac:dyDescent="0.25">
      <c r="A153" s="630"/>
      <c r="B153" s="633"/>
      <c r="C153" s="625"/>
      <c r="D153" s="625"/>
      <c r="E153" s="637"/>
      <c r="F153" s="627"/>
      <c r="G153" s="32"/>
      <c r="H153" s="107"/>
      <c r="I153" s="21"/>
      <c r="J153" s="73"/>
      <c r="K153" s="24"/>
      <c r="L153" s="590"/>
      <c r="M153" s="590"/>
      <c r="N153" s="593"/>
      <c r="O153" s="596"/>
      <c r="P153" s="600"/>
      <c r="Q153" s="132"/>
    </row>
    <row r="154" spans="1:17" hidden="1" x14ac:dyDescent="0.25">
      <c r="A154" s="630"/>
      <c r="B154" s="633"/>
      <c r="C154" s="623">
        <f>'2.Identificacion_Riesgos'!F47</f>
        <v>0</v>
      </c>
      <c r="D154" s="623">
        <f>'3.Controles'!E70</f>
        <v>0</v>
      </c>
      <c r="E154" s="633"/>
      <c r="F154" s="626"/>
      <c r="G154" s="135"/>
      <c r="H154" s="107"/>
      <c r="I154" s="105"/>
      <c r="J154" s="105"/>
      <c r="K154" s="133"/>
      <c r="L154" s="590"/>
      <c r="M154" s="590"/>
      <c r="N154" s="593"/>
      <c r="O154" s="596"/>
      <c r="P154" s="601"/>
      <c r="Q154" s="143"/>
    </row>
    <row r="155" spans="1:17" hidden="1" x14ac:dyDescent="0.25">
      <c r="A155" s="630"/>
      <c r="B155" s="633"/>
      <c r="C155" s="624"/>
      <c r="D155" s="624"/>
      <c r="E155" s="633"/>
      <c r="F155" s="596"/>
      <c r="G155" s="135"/>
      <c r="H155" s="107"/>
      <c r="I155" s="105"/>
      <c r="J155" s="105"/>
      <c r="K155" s="133"/>
      <c r="L155" s="590"/>
      <c r="M155" s="590"/>
      <c r="N155" s="593"/>
      <c r="O155" s="596"/>
      <c r="P155" s="599"/>
      <c r="Q155" s="143"/>
    </row>
    <row r="156" spans="1:17" hidden="1" x14ac:dyDescent="0.25">
      <c r="A156" s="630"/>
      <c r="B156" s="633"/>
      <c r="C156" s="624"/>
      <c r="D156" s="624"/>
      <c r="E156" s="633"/>
      <c r="F156" s="596"/>
      <c r="G156" s="135"/>
      <c r="H156" s="107"/>
      <c r="I156" s="105"/>
      <c r="J156" s="105"/>
      <c r="K156" s="133"/>
      <c r="L156" s="590"/>
      <c r="M156" s="590"/>
      <c r="N156" s="593"/>
      <c r="O156" s="596"/>
      <c r="P156" s="599"/>
      <c r="Q156" s="143"/>
    </row>
    <row r="157" spans="1:17" hidden="1" x14ac:dyDescent="0.25">
      <c r="A157" s="630"/>
      <c r="B157" s="633"/>
      <c r="C157" s="625"/>
      <c r="D157" s="625"/>
      <c r="E157" s="633"/>
      <c r="F157" s="627"/>
      <c r="G157" s="135"/>
      <c r="H157" s="107"/>
      <c r="I157" s="105"/>
      <c r="J157" s="139"/>
      <c r="K157" s="133"/>
      <c r="L157" s="590"/>
      <c r="M157" s="590"/>
      <c r="N157" s="593"/>
      <c r="O157" s="596"/>
      <c r="P157" s="600"/>
      <c r="Q157" s="143"/>
    </row>
    <row r="158" spans="1:17" hidden="1" x14ac:dyDescent="0.25">
      <c r="A158" s="630"/>
      <c r="B158" s="633"/>
      <c r="C158" s="623">
        <f>'2.Identificacion_Riesgos'!F48</f>
        <v>0</v>
      </c>
      <c r="D158" s="623">
        <f>'3.Controles'!E71</f>
        <v>0</v>
      </c>
      <c r="E158" s="633"/>
      <c r="F158" s="626"/>
      <c r="G158" s="135"/>
      <c r="H158" s="107"/>
      <c r="I158" s="105"/>
      <c r="J158" s="105"/>
      <c r="K158" s="133"/>
      <c r="L158" s="590"/>
      <c r="M158" s="590"/>
      <c r="N158" s="593"/>
      <c r="O158" s="596"/>
      <c r="P158" s="601"/>
      <c r="Q158" s="143"/>
    </row>
    <row r="159" spans="1:17" hidden="1" x14ac:dyDescent="0.25">
      <c r="A159" s="630"/>
      <c r="B159" s="633"/>
      <c r="C159" s="624"/>
      <c r="D159" s="624"/>
      <c r="E159" s="633"/>
      <c r="F159" s="596"/>
      <c r="G159" s="135"/>
      <c r="H159" s="107"/>
      <c r="I159" s="105"/>
      <c r="J159" s="105"/>
      <c r="K159" s="133"/>
      <c r="L159" s="590"/>
      <c r="M159" s="590"/>
      <c r="N159" s="593"/>
      <c r="O159" s="596"/>
      <c r="P159" s="599"/>
      <c r="Q159" s="143"/>
    </row>
    <row r="160" spans="1:17" hidden="1" x14ac:dyDescent="0.25">
      <c r="A160" s="630"/>
      <c r="B160" s="633"/>
      <c r="C160" s="624"/>
      <c r="D160" s="624"/>
      <c r="E160" s="633"/>
      <c r="F160" s="596"/>
      <c r="G160" s="135"/>
      <c r="H160" s="107"/>
      <c r="I160" s="105"/>
      <c r="J160" s="105"/>
      <c r="K160" s="133"/>
      <c r="L160" s="590"/>
      <c r="M160" s="590"/>
      <c r="N160" s="593"/>
      <c r="O160" s="596"/>
      <c r="P160" s="599"/>
      <c r="Q160" s="143"/>
    </row>
    <row r="161" spans="1:17" hidden="1" x14ac:dyDescent="0.25">
      <c r="A161" s="630"/>
      <c r="B161" s="633"/>
      <c r="C161" s="625"/>
      <c r="D161" s="625"/>
      <c r="E161" s="633"/>
      <c r="F161" s="627"/>
      <c r="G161" s="135"/>
      <c r="H161" s="107"/>
      <c r="I161" s="105"/>
      <c r="J161" s="139"/>
      <c r="K161" s="133"/>
      <c r="L161" s="590"/>
      <c r="M161" s="590"/>
      <c r="N161" s="593"/>
      <c r="O161" s="596"/>
      <c r="P161" s="600"/>
      <c r="Q161" s="143"/>
    </row>
    <row r="162" spans="1:17" hidden="1" x14ac:dyDescent="0.25">
      <c r="A162" s="630"/>
      <c r="B162" s="633"/>
      <c r="C162" s="623">
        <f>'2.Identificacion_Riesgos'!F49</f>
        <v>0</v>
      </c>
      <c r="D162" s="623">
        <f>'3.Controles'!E72</f>
        <v>0</v>
      </c>
      <c r="E162" s="633"/>
      <c r="F162" s="626"/>
      <c r="G162" s="135"/>
      <c r="H162" s="107"/>
      <c r="I162" s="105"/>
      <c r="J162" s="105"/>
      <c r="K162" s="133"/>
      <c r="L162" s="590"/>
      <c r="M162" s="590"/>
      <c r="N162" s="593"/>
      <c r="O162" s="596"/>
      <c r="P162" s="601"/>
      <c r="Q162" s="143"/>
    </row>
    <row r="163" spans="1:17" hidden="1" x14ac:dyDescent="0.25">
      <c r="A163" s="630"/>
      <c r="B163" s="633"/>
      <c r="C163" s="624"/>
      <c r="D163" s="624"/>
      <c r="E163" s="633"/>
      <c r="F163" s="596"/>
      <c r="G163" s="135"/>
      <c r="H163" s="107"/>
      <c r="I163" s="105"/>
      <c r="J163" s="105"/>
      <c r="K163" s="133"/>
      <c r="L163" s="590"/>
      <c r="M163" s="590"/>
      <c r="N163" s="593"/>
      <c r="O163" s="596"/>
      <c r="P163" s="599"/>
      <c r="Q163" s="143"/>
    </row>
    <row r="164" spans="1:17" hidden="1" x14ac:dyDescent="0.25">
      <c r="A164" s="630"/>
      <c r="B164" s="633"/>
      <c r="C164" s="624"/>
      <c r="D164" s="624"/>
      <c r="E164" s="633"/>
      <c r="F164" s="596"/>
      <c r="G164" s="135"/>
      <c r="H164" s="107"/>
      <c r="I164" s="105"/>
      <c r="J164" s="105"/>
      <c r="K164" s="133"/>
      <c r="L164" s="590"/>
      <c r="M164" s="590"/>
      <c r="N164" s="593"/>
      <c r="O164" s="596"/>
      <c r="P164" s="599"/>
      <c r="Q164" s="143"/>
    </row>
    <row r="165" spans="1:17" hidden="1" x14ac:dyDescent="0.25">
      <c r="A165" s="630"/>
      <c r="B165" s="633"/>
      <c r="C165" s="625"/>
      <c r="D165" s="625"/>
      <c r="E165" s="633"/>
      <c r="F165" s="627"/>
      <c r="G165" s="135"/>
      <c r="H165" s="107"/>
      <c r="I165" s="105"/>
      <c r="J165" s="139"/>
      <c r="K165" s="133"/>
      <c r="L165" s="590"/>
      <c r="M165" s="590"/>
      <c r="N165" s="593"/>
      <c r="O165" s="596"/>
      <c r="P165" s="600"/>
      <c r="Q165" s="143"/>
    </row>
    <row r="166" spans="1:17" hidden="1" x14ac:dyDescent="0.25">
      <c r="A166" s="630"/>
      <c r="B166" s="633"/>
      <c r="C166" s="623">
        <f>'2.Identificacion_Riesgos'!F50</f>
        <v>0</v>
      </c>
      <c r="D166" s="623">
        <f>'3.Controles'!E73</f>
        <v>0</v>
      </c>
      <c r="E166" s="633"/>
      <c r="F166" s="626"/>
      <c r="G166" s="135"/>
      <c r="H166" s="107"/>
      <c r="I166" s="105"/>
      <c r="J166" s="105"/>
      <c r="K166" s="133"/>
      <c r="L166" s="590"/>
      <c r="M166" s="590"/>
      <c r="N166" s="593"/>
      <c r="O166" s="596"/>
      <c r="P166" s="601"/>
      <c r="Q166" s="143"/>
    </row>
    <row r="167" spans="1:17" hidden="1" x14ac:dyDescent="0.25">
      <c r="A167" s="630"/>
      <c r="B167" s="633"/>
      <c r="C167" s="624"/>
      <c r="D167" s="624"/>
      <c r="E167" s="633"/>
      <c r="F167" s="596"/>
      <c r="G167" s="135"/>
      <c r="H167" s="107"/>
      <c r="I167" s="105"/>
      <c r="J167" s="105"/>
      <c r="K167" s="133"/>
      <c r="L167" s="590"/>
      <c r="M167" s="590"/>
      <c r="N167" s="593"/>
      <c r="O167" s="596"/>
      <c r="P167" s="599"/>
      <c r="Q167" s="143"/>
    </row>
    <row r="168" spans="1:17" hidden="1" x14ac:dyDescent="0.25">
      <c r="A168" s="630"/>
      <c r="B168" s="633"/>
      <c r="C168" s="624"/>
      <c r="D168" s="624"/>
      <c r="E168" s="633"/>
      <c r="F168" s="596"/>
      <c r="G168" s="135"/>
      <c r="H168" s="107"/>
      <c r="I168" s="105"/>
      <c r="J168" s="105"/>
      <c r="K168" s="133"/>
      <c r="L168" s="590"/>
      <c r="M168" s="590"/>
      <c r="N168" s="593"/>
      <c r="O168" s="596"/>
      <c r="P168" s="599"/>
      <c r="Q168" s="143"/>
    </row>
    <row r="169" spans="1:17" ht="15.75" hidden="1" thickBot="1" x14ac:dyDescent="0.3">
      <c r="A169" s="631"/>
      <c r="B169" s="634"/>
      <c r="C169" s="628"/>
      <c r="D169" s="628"/>
      <c r="E169" s="634"/>
      <c r="F169" s="597"/>
      <c r="G169" s="136"/>
      <c r="H169" s="137"/>
      <c r="I169" s="106"/>
      <c r="J169" s="155"/>
      <c r="K169" s="134"/>
      <c r="L169" s="591"/>
      <c r="M169" s="591"/>
      <c r="N169" s="594"/>
      <c r="O169" s="597"/>
      <c r="P169" s="602"/>
      <c r="Q169" s="144"/>
    </row>
  </sheetData>
  <mergeCells count="266">
    <mergeCell ref="G22:G24"/>
    <mergeCell ref="H22:H24"/>
    <mergeCell ref="I22:I24"/>
    <mergeCell ref="J22:J24"/>
    <mergeCell ref="K22:K24"/>
    <mergeCell ref="L70:L89"/>
    <mergeCell ref="L90:L109"/>
    <mergeCell ref="L110:L129"/>
    <mergeCell ref="L130:L149"/>
    <mergeCell ref="L150:L169"/>
    <mergeCell ref="A10:L10"/>
    <mergeCell ref="A1:C8"/>
    <mergeCell ref="O1:Q4"/>
    <mergeCell ref="O5:Q8"/>
    <mergeCell ref="D11:D12"/>
    <mergeCell ref="D1:N8"/>
    <mergeCell ref="D54:D57"/>
    <mergeCell ref="D58:D61"/>
    <mergeCell ref="D62:D65"/>
    <mergeCell ref="L21:L25"/>
    <mergeCell ref="L26:L29"/>
    <mergeCell ref="L30:L49"/>
    <mergeCell ref="L50:L69"/>
    <mergeCell ref="A11:A12"/>
    <mergeCell ref="A13:A20"/>
    <mergeCell ref="B13:B20"/>
    <mergeCell ref="E13:E20"/>
    <mergeCell ref="I11:J11"/>
    <mergeCell ref="L11:L12"/>
    <mergeCell ref="K11:K12"/>
    <mergeCell ref="F11:F12"/>
    <mergeCell ref="G11:G12"/>
    <mergeCell ref="H11:H12"/>
    <mergeCell ref="B11:B12"/>
    <mergeCell ref="C11:C12"/>
    <mergeCell ref="E11:E12"/>
    <mergeCell ref="D13:D16"/>
    <mergeCell ref="F13:F20"/>
    <mergeCell ref="G14:G16"/>
    <mergeCell ref="I14:I16"/>
    <mergeCell ref="H14:H16"/>
    <mergeCell ref="J14:J16"/>
    <mergeCell ref="K14:K16"/>
    <mergeCell ref="G17:G20"/>
    <mergeCell ref="H17:H20"/>
    <mergeCell ref="I17:I20"/>
    <mergeCell ref="J17:J20"/>
    <mergeCell ref="K17:K20"/>
    <mergeCell ref="D17:D20"/>
    <mergeCell ref="L13:L20"/>
    <mergeCell ref="C13:C16"/>
    <mergeCell ref="C17:C20"/>
    <mergeCell ref="D21:D24"/>
    <mergeCell ref="A21:A25"/>
    <mergeCell ref="B21:B25"/>
    <mergeCell ref="C21:C24"/>
    <mergeCell ref="E21:E25"/>
    <mergeCell ref="F21:F25"/>
    <mergeCell ref="F46:F49"/>
    <mergeCell ref="E26:E29"/>
    <mergeCell ref="F26:F27"/>
    <mergeCell ref="D26:D27"/>
    <mergeCell ref="D28:D29"/>
    <mergeCell ref="D46:D49"/>
    <mergeCell ref="C30:C33"/>
    <mergeCell ref="E30:E49"/>
    <mergeCell ref="C46:C49"/>
    <mergeCell ref="A26:A29"/>
    <mergeCell ref="B26:B29"/>
    <mergeCell ref="C26:C27"/>
    <mergeCell ref="C34:C37"/>
    <mergeCell ref="F34:F37"/>
    <mergeCell ref="C38:C41"/>
    <mergeCell ref="F38:F41"/>
    <mergeCell ref="C42:C45"/>
    <mergeCell ref="F42:F45"/>
    <mergeCell ref="F30:F33"/>
    <mergeCell ref="C28:C29"/>
    <mergeCell ref="F28:F29"/>
    <mergeCell ref="D30:D33"/>
    <mergeCell ref="D34:D37"/>
    <mergeCell ref="D38:D41"/>
    <mergeCell ref="D42:D45"/>
    <mergeCell ref="A30:A49"/>
    <mergeCell ref="B30:B49"/>
    <mergeCell ref="A70:A89"/>
    <mergeCell ref="B70:B89"/>
    <mergeCell ref="C70:C73"/>
    <mergeCell ref="E70:E89"/>
    <mergeCell ref="A50:A69"/>
    <mergeCell ref="B50:B69"/>
    <mergeCell ref="C50:C53"/>
    <mergeCell ref="D74:D77"/>
    <mergeCell ref="D78:D81"/>
    <mergeCell ref="D82:D85"/>
    <mergeCell ref="C74:C77"/>
    <mergeCell ref="F70:F73"/>
    <mergeCell ref="C54:C57"/>
    <mergeCell ref="F54:F57"/>
    <mergeCell ref="C58:C61"/>
    <mergeCell ref="F58:F61"/>
    <mergeCell ref="C62:C65"/>
    <mergeCell ref="F62:F65"/>
    <mergeCell ref="C66:C69"/>
    <mergeCell ref="F66:F69"/>
    <mergeCell ref="E50:E69"/>
    <mergeCell ref="F50:F53"/>
    <mergeCell ref="D50:D53"/>
    <mergeCell ref="D66:D69"/>
    <mergeCell ref="D70:D73"/>
    <mergeCell ref="F74:F77"/>
    <mergeCell ref="C78:C81"/>
    <mergeCell ref="F78:F81"/>
    <mergeCell ref="C82:C85"/>
    <mergeCell ref="F82:F85"/>
    <mergeCell ref="C86:C89"/>
    <mergeCell ref="F86:F89"/>
    <mergeCell ref="D90:D93"/>
    <mergeCell ref="D86:D89"/>
    <mergeCell ref="A110:A129"/>
    <mergeCell ref="B110:B129"/>
    <mergeCell ref="C110:C113"/>
    <mergeCell ref="E110:E129"/>
    <mergeCell ref="F110:F113"/>
    <mergeCell ref="C94:C97"/>
    <mergeCell ref="F94:F97"/>
    <mergeCell ref="C98:C101"/>
    <mergeCell ref="F98:F101"/>
    <mergeCell ref="C102:C105"/>
    <mergeCell ref="F102:F105"/>
    <mergeCell ref="C106:C109"/>
    <mergeCell ref="F106:F109"/>
    <mergeCell ref="A90:A109"/>
    <mergeCell ref="B90:B109"/>
    <mergeCell ref="C90:C93"/>
    <mergeCell ref="E90:E109"/>
    <mergeCell ref="F90:F93"/>
    <mergeCell ref="D94:D97"/>
    <mergeCell ref="D98:D101"/>
    <mergeCell ref="D102:D105"/>
    <mergeCell ref="D106:D109"/>
    <mergeCell ref="C114:C117"/>
    <mergeCell ref="F114:F117"/>
    <mergeCell ref="C118:C121"/>
    <mergeCell ref="F118:F121"/>
    <mergeCell ref="C122:C125"/>
    <mergeCell ref="F122:F125"/>
    <mergeCell ref="C126:C129"/>
    <mergeCell ref="F126:F129"/>
    <mergeCell ref="D110:D113"/>
    <mergeCell ref="D114:D117"/>
    <mergeCell ref="D118:D121"/>
    <mergeCell ref="D122:D125"/>
    <mergeCell ref="D126:D129"/>
    <mergeCell ref="C134:C137"/>
    <mergeCell ref="F134:F137"/>
    <mergeCell ref="C138:C141"/>
    <mergeCell ref="F138:F141"/>
    <mergeCell ref="C142:C145"/>
    <mergeCell ref="F142:F145"/>
    <mergeCell ref="C146:C149"/>
    <mergeCell ref="F146:F149"/>
    <mergeCell ref="A130:A149"/>
    <mergeCell ref="B130:B149"/>
    <mergeCell ref="C130:C133"/>
    <mergeCell ref="E130:E149"/>
    <mergeCell ref="F130:F133"/>
    <mergeCell ref="D130:D133"/>
    <mergeCell ref="D134:D137"/>
    <mergeCell ref="D138:D141"/>
    <mergeCell ref="D142:D145"/>
    <mergeCell ref="D146:D149"/>
    <mergeCell ref="C154:C157"/>
    <mergeCell ref="F154:F157"/>
    <mergeCell ref="C158:C161"/>
    <mergeCell ref="F158:F161"/>
    <mergeCell ref="C162:C165"/>
    <mergeCell ref="F162:F165"/>
    <mergeCell ref="C166:C169"/>
    <mergeCell ref="F166:F169"/>
    <mergeCell ref="A150:A169"/>
    <mergeCell ref="B150:B169"/>
    <mergeCell ref="C150:C153"/>
    <mergeCell ref="E150:E169"/>
    <mergeCell ref="F150:F153"/>
    <mergeCell ref="D150:D153"/>
    <mergeCell ref="D154:D157"/>
    <mergeCell ref="D158:D161"/>
    <mergeCell ref="D162:D165"/>
    <mergeCell ref="D166:D169"/>
    <mergeCell ref="M21:M25"/>
    <mergeCell ref="N21:N25"/>
    <mergeCell ref="O21:O25"/>
    <mergeCell ref="M10:Q10"/>
    <mergeCell ref="M11:O11"/>
    <mergeCell ref="P11:Q11"/>
    <mergeCell ref="M13:M20"/>
    <mergeCell ref="N13:N20"/>
    <mergeCell ref="O13:O20"/>
    <mergeCell ref="P17:P20"/>
    <mergeCell ref="P14:P16"/>
    <mergeCell ref="Q14:Q16"/>
    <mergeCell ref="Q17:Q20"/>
    <mergeCell ref="P22:P24"/>
    <mergeCell ref="Q22:Q24"/>
    <mergeCell ref="M30:M49"/>
    <mergeCell ref="N30:N49"/>
    <mergeCell ref="O30:O49"/>
    <mergeCell ref="P30:P33"/>
    <mergeCell ref="P34:P37"/>
    <mergeCell ref="P38:P41"/>
    <mergeCell ref="P42:P45"/>
    <mergeCell ref="P46:P49"/>
    <mergeCell ref="M26:M29"/>
    <mergeCell ref="N26:N29"/>
    <mergeCell ref="O26:O29"/>
    <mergeCell ref="P26:P27"/>
    <mergeCell ref="P28:P29"/>
    <mergeCell ref="M70:M89"/>
    <mergeCell ref="N70:N89"/>
    <mergeCell ref="O70:O89"/>
    <mergeCell ref="P70:P73"/>
    <mergeCell ref="P74:P77"/>
    <mergeCell ref="P78:P81"/>
    <mergeCell ref="P82:P85"/>
    <mergeCell ref="P86:P89"/>
    <mergeCell ref="M50:M69"/>
    <mergeCell ref="N50:N69"/>
    <mergeCell ref="O50:O69"/>
    <mergeCell ref="P50:P53"/>
    <mergeCell ref="P54:P57"/>
    <mergeCell ref="P58:P61"/>
    <mergeCell ref="P62:P65"/>
    <mergeCell ref="P66:P69"/>
    <mergeCell ref="P122:P125"/>
    <mergeCell ref="P126:P129"/>
    <mergeCell ref="M90:M109"/>
    <mergeCell ref="N90:N109"/>
    <mergeCell ref="O90:O109"/>
    <mergeCell ref="P90:P93"/>
    <mergeCell ref="P94:P97"/>
    <mergeCell ref="P98:P101"/>
    <mergeCell ref="P102:P105"/>
    <mergeCell ref="P106:P109"/>
    <mergeCell ref="M110:M129"/>
    <mergeCell ref="N110:N129"/>
    <mergeCell ref="O110:O129"/>
    <mergeCell ref="P110:P113"/>
    <mergeCell ref="P114:P117"/>
    <mergeCell ref="P118:P121"/>
    <mergeCell ref="M150:M169"/>
    <mergeCell ref="N150:N169"/>
    <mergeCell ref="O150:O169"/>
    <mergeCell ref="P150:P153"/>
    <mergeCell ref="P154:P157"/>
    <mergeCell ref="P158:P161"/>
    <mergeCell ref="P162:P165"/>
    <mergeCell ref="P166:P169"/>
    <mergeCell ref="M130:M149"/>
    <mergeCell ref="N130:N149"/>
    <mergeCell ref="O130:O149"/>
    <mergeCell ref="P130:P133"/>
    <mergeCell ref="P134:P137"/>
    <mergeCell ref="P138:P141"/>
    <mergeCell ref="P142:P145"/>
    <mergeCell ref="P146:P149"/>
  </mergeCells>
  <conditionalFormatting sqref="N13:N169">
    <cfRule type="containsText" dxfId="20" priority="14" operator="containsText" text="SI">
      <formula>NOT(ISERROR(SEARCH("SI",N13)))</formula>
    </cfRule>
  </conditionalFormatting>
  <conditionalFormatting sqref="N21:N25">
    <cfRule type="containsText" dxfId="19" priority="13" operator="containsText" text="SI">
      <formula>NOT(ISERROR(SEARCH("SI",N21)))</formula>
    </cfRule>
  </conditionalFormatting>
  <conditionalFormatting sqref="N30:N49">
    <cfRule type="containsText" dxfId="18" priority="11" operator="containsText" text="SI">
      <formula>NOT(ISERROR(SEARCH("SI",N30)))</formula>
    </cfRule>
  </conditionalFormatting>
  <conditionalFormatting sqref="N50:N69">
    <cfRule type="containsText" dxfId="17" priority="10" operator="containsText" text="SI">
      <formula>NOT(ISERROR(SEARCH("SI",N50)))</formula>
    </cfRule>
  </conditionalFormatting>
  <conditionalFormatting sqref="N70:N89">
    <cfRule type="containsText" dxfId="16" priority="9" operator="containsText" text="SI">
      <formula>NOT(ISERROR(SEARCH("SI",N70)))</formula>
    </cfRule>
  </conditionalFormatting>
  <conditionalFormatting sqref="N90:N109">
    <cfRule type="containsText" dxfId="15" priority="8" operator="containsText" text="SI">
      <formula>NOT(ISERROR(SEARCH("SI",N90)))</formula>
    </cfRule>
  </conditionalFormatting>
  <conditionalFormatting sqref="N110:N129">
    <cfRule type="containsText" dxfId="14" priority="7" operator="containsText" text="SI">
      <formula>NOT(ISERROR(SEARCH("SI",N110)))</formula>
    </cfRule>
  </conditionalFormatting>
  <conditionalFormatting sqref="N130:N149">
    <cfRule type="containsText" dxfId="13" priority="6" operator="containsText" text="SI">
      <formula>NOT(ISERROR(SEARCH("SI",N130)))</formula>
    </cfRule>
  </conditionalFormatting>
  <conditionalFormatting sqref="N150:N169">
    <cfRule type="containsText" dxfId="12" priority="5" operator="containsText" text="SI">
      <formula>NOT(ISERROR(SEARCH("SI",N150)))</formula>
    </cfRule>
  </conditionalFormatting>
  <pageMargins left="0.7" right="0.7" top="0.75" bottom="0.75" header="0.3" footer="0.3"/>
  <pageSetup paperSize="9" scale="15" orientation="portrait" r:id="rId1"/>
  <drawing r:id="rId2"/>
  <legacyDrawing r:id="rId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1" operator="containsText" id="{6F226D3E-26F2-4E87-98ED-FF2B88250006}">
            <xm:f>NOT(ISERROR(SEARCH("BAJO",E13)))</xm:f>
            <xm:f>"BAJO"</xm:f>
            <x14:dxf>
              <fill>
                <patternFill>
                  <bgColor rgb="FF92D050"/>
                </patternFill>
              </fill>
            </x14:dxf>
          </x14:cfRule>
          <x14:cfRule type="containsText" priority="2" operator="containsText" id="{D5993432-6918-454C-A068-FFCEBB5C6F77}">
            <xm:f>NOT(ISERROR(SEARCH("MODERADO",E13)))</xm:f>
            <xm:f>"MODERADO"</xm:f>
            <x14:dxf>
              <fill>
                <patternFill>
                  <bgColor theme="4"/>
                </patternFill>
              </fill>
            </x14:dxf>
          </x14:cfRule>
          <x14:cfRule type="containsText" priority="3" operator="containsText" id="{6F10EEDA-377B-48FF-ACAF-A0BBDFBA5E75}">
            <xm:f>NOT(ISERROR(SEARCH("ALTO",E13)))</xm:f>
            <xm:f>"ALTO"</xm:f>
            <x14:dxf>
              <fill>
                <patternFill>
                  <bgColor rgb="FFFFC000"/>
                </patternFill>
              </fill>
            </x14:dxf>
          </x14:cfRule>
          <x14:cfRule type="containsText" priority="4" operator="containsText" id="{827BD441-2D09-40B7-8F9C-9239D3C60AA3}">
            <xm:f>NOT(ISERROR(SEARCH("EXTREMA",E13)))</xm:f>
            <xm:f>"EXTREMA"</xm:f>
            <x14:dxf>
              <fill>
                <patternFill>
                  <bgColor rgb="FFFF0000"/>
                </patternFill>
              </fill>
            </x14:dxf>
          </x14:cfRule>
          <xm:sqref>E13:E169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600-000000000000}">
          <x14:formula1>
            <xm:f>Hoja3!$A$39:$A$40</xm:f>
          </x14:formula1>
          <xm:sqref>M13:M169</xm:sqref>
        </x14:dataValidation>
      </x14:dataValidation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8">
    <pageSetUpPr fitToPage="1"/>
  </sheetPr>
  <dimension ref="A1:K112"/>
  <sheetViews>
    <sheetView topLeftCell="A70" zoomScaleNormal="100" workbookViewId="0">
      <selection activeCell="C80" sqref="C80"/>
    </sheetView>
  </sheetViews>
  <sheetFormatPr baseColWidth="10" defaultRowHeight="15" x14ac:dyDescent="0.25"/>
  <cols>
    <col min="1" max="1" width="36.5703125" customWidth="1"/>
    <col min="2" max="2" width="22.5703125" customWidth="1"/>
    <col min="3" max="3" width="43.140625" bestFit="1" customWidth="1"/>
    <col min="4" max="4" width="15.5703125" bestFit="1" customWidth="1"/>
    <col min="5" max="5" width="29.7109375" customWidth="1"/>
    <col min="7" max="7" width="12.28515625" bestFit="1" customWidth="1"/>
    <col min="8" max="8" width="16.5703125" customWidth="1"/>
  </cols>
  <sheetData>
    <row r="1" spans="1:11" x14ac:dyDescent="0.25">
      <c r="A1" s="58" t="s">
        <v>24</v>
      </c>
      <c r="B1" s="58" t="s">
        <v>25</v>
      </c>
      <c r="C1" s="58" t="s">
        <v>26</v>
      </c>
      <c r="D1" s="8"/>
      <c r="E1" s="58" t="s">
        <v>72</v>
      </c>
      <c r="F1" s="8"/>
      <c r="G1" s="8"/>
      <c r="H1" s="8" t="s">
        <v>23</v>
      </c>
      <c r="I1" s="59" t="s">
        <v>15</v>
      </c>
      <c r="J1" s="8"/>
      <c r="K1" s="8"/>
    </row>
    <row r="2" spans="1:11" x14ac:dyDescent="0.25">
      <c r="A2" s="59" t="s">
        <v>8</v>
      </c>
      <c r="B2" s="59" t="s">
        <v>9</v>
      </c>
      <c r="C2" s="59" t="s">
        <v>10</v>
      </c>
      <c r="D2" s="8"/>
      <c r="E2" s="60" t="s">
        <v>73</v>
      </c>
      <c r="F2" s="8"/>
      <c r="G2" s="8"/>
      <c r="H2" s="8" t="s">
        <v>23</v>
      </c>
      <c r="I2" s="61" t="s">
        <v>18</v>
      </c>
      <c r="J2" s="8"/>
      <c r="K2" s="8"/>
    </row>
    <row r="3" spans="1:11" x14ac:dyDescent="0.25">
      <c r="A3" s="59" t="s">
        <v>11</v>
      </c>
      <c r="B3" s="59" t="s">
        <v>12</v>
      </c>
      <c r="C3" s="59" t="s">
        <v>13</v>
      </c>
      <c r="D3" s="8"/>
      <c r="E3" s="60" t="s">
        <v>202</v>
      </c>
      <c r="F3" s="8"/>
      <c r="G3" s="8"/>
      <c r="H3" s="8" t="s">
        <v>23</v>
      </c>
      <c r="I3" s="61" t="s">
        <v>21</v>
      </c>
      <c r="J3" s="8"/>
      <c r="K3" s="8"/>
    </row>
    <row r="4" spans="1:11" x14ac:dyDescent="0.25">
      <c r="A4" s="59" t="s">
        <v>172</v>
      </c>
      <c r="B4" s="59" t="s">
        <v>15</v>
      </c>
      <c r="C4" s="59" t="s">
        <v>16</v>
      </c>
      <c r="D4" s="8"/>
      <c r="E4" s="60" t="s">
        <v>74</v>
      </c>
      <c r="F4" s="8"/>
      <c r="G4" s="8"/>
      <c r="H4" s="59" t="s">
        <v>8</v>
      </c>
      <c r="I4" s="59" t="s">
        <v>9</v>
      </c>
      <c r="J4" s="8"/>
      <c r="K4" s="8"/>
    </row>
    <row r="5" spans="1:11" x14ac:dyDescent="0.25">
      <c r="A5" s="59" t="s">
        <v>14</v>
      </c>
      <c r="B5" s="61" t="s">
        <v>18</v>
      </c>
      <c r="C5" s="61" t="s">
        <v>19</v>
      </c>
      <c r="D5" s="8"/>
      <c r="E5" s="60" t="s">
        <v>75</v>
      </c>
      <c r="F5" s="8"/>
      <c r="G5" s="8"/>
      <c r="H5" s="59" t="s">
        <v>8</v>
      </c>
      <c r="I5" s="59" t="s">
        <v>12</v>
      </c>
      <c r="J5" s="8"/>
      <c r="K5" s="8"/>
    </row>
    <row r="6" spans="1:11" x14ac:dyDescent="0.25">
      <c r="A6" s="61" t="s">
        <v>17</v>
      </c>
      <c r="B6" s="61" t="s">
        <v>21</v>
      </c>
      <c r="C6" s="61" t="s">
        <v>22</v>
      </c>
      <c r="D6" s="8"/>
      <c r="E6" s="8"/>
      <c r="F6" s="8"/>
      <c r="G6" s="8"/>
      <c r="H6" s="59" t="s">
        <v>8</v>
      </c>
      <c r="I6" s="59" t="s">
        <v>15</v>
      </c>
      <c r="J6" s="8"/>
      <c r="K6" s="8"/>
    </row>
    <row r="7" spans="1:11" x14ac:dyDescent="0.25">
      <c r="A7" s="61" t="s">
        <v>20</v>
      </c>
      <c r="B7" s="61"/>
      <c r="C7" s="61"/>
      <c r="D7" s="8"/>
      <c r="E7" s="8"/>
      <c r="F7" s="8"/>
      <c r="G7" s="8"/>
      <c r="H7" s="59" t="s">
        <v>8</v>
      </c>
      <c r="I7" s="61" t="s">
        <v>18</v>
      </c>
      <c r="J7" s="8"/>
      <c r="K7" s="8"/>
    </row>
    <row r="8" spans="1:11" x14ac:dyDescent="0.25">
      <c r="A8" s="61" t="s">
        <v>23</v>
      </c>
      <c r="B8" s="61"/>
      <c r="C8" s="61"/>
      <c r="D8" s="8"/>
      <c r="E8" s="8"/>
      <c r="F8" s="8"/>
      <c r="G8" s="8"/>
      <c r="H8" s="59" t="s">
        <v>8</v>
      </c>
      <c r="I8" s="61" t="s">
        <v>21</v>
      </c>
      <c r="J8" s="8"/>
      <c r="K8" s="8"/>
    </row>
    <row r="9" spans="1:11" x14ac:dyDescent="0.25">
      <c r="A9" s="61" t="s">
        <v>171</v>
      </c>
      <c r="B9" s="8"/>
      <c r="C9" s="8"/>
      <c r="D9" s="8"/>
      <c r="E9" s="8"/>
      <c r="F9" s="8"/>
      <c r="G9" s="8"/>
      <c r="H9" s="59" t="s">
        <v>11</v>
      </c>
      <c r="I9" s="59" t="s">
        <v>9</v>
      </c>
      <c r="J9" s="8"/>
      <c r="K9" s="8"/>
    </row>
    <row r="10" spans="1:11" x14ac:dyDescent="0.25">
      <c r="A10" s="8"/>
      <c r="B10" s="8"/>
      <c r="C10" s="8"/>
      <c r="D10" s="8"/>
      <c r="E10" s="8"/>
      <c r="F10" s="8"/>
      <c r="G10" s="8"/>
      <c r="H10" s="59" t="s">
        <v>11</v>
      </c>
      <c r="I10" s="59" t="s">
        <v>12</v>
      </c>
      <c r="J10" s="8"/>
      <c r="K10" s="8"/>
    </row>
    <row r="11" spans="1:11" x14ac:dyDescent="0.25">
      <c r="A11" s="8" t="s">
        <v>148</v>
      </c>
      <c r="B11" s="8" t="s">
        <v>147</v>
      </c>
      <c r="C11" s="8" t="s">
        <v>53</v>
      </c>
      <c r="D11" s="8"/>
      <c r="E11" s="8"/>
      <c r="F11" s="8"/>
      <c r="G11" s="8"/>
      <c r="H11" s="59" t="s">
        <v>11</v>
      </c>
      <c r="I11" s="59" t="s">
        <v>15</v>
      </c>
      <c r="J11" s="8"/>
      <c r="K11" s="8"/>
    </row>
    <row r="12" spans="1:11" x14ac:dyDescent="0.25">
      <c r="A12" s="62">
        <v>1</v>
      </c>
      <c r="B12" s="62">
        <v>1</v>
      </c>
      <c r="C12" s="8" t="s">
        <v>28</v>
      </c>
      <c r="D12" s="8"/>
      <c r="E12" s="8"/>
      <c r="F12" s="63"/>
      <c r="G12" s="63"/>
      <c r="H12" s="59" t="s">
        <v>11</v>
      </c>
      <c r="I12" s="61" t="s">
        <v>18</v>
      </c>
      <c r="J12" s="8"/>
      <c r="K12" s="8"/>
    </row>
    <row r="13" spans="1:11" x14ac:dyDescent="0.25">
      <c r="A13" s="62">
        <v>1</v>
      </c>
      <c r="B13" s="62">
        <v>2</v>
      </c>
      <c r="C13" s="8" t="s">
        <v>29</v>
      </c>
      <c r="D13" s="8"/>
      <c r="E13" s="8"/>
      <c r="F13" s="8"/>
      <c r="G13" s="8"/>
      <c r="H13" s="59" t="s">
        <v>11</v>
      </c>
      <c r="I13" s="61" t="s">
        <v>21</v>
      </c>
      <c r="J13" s="8"/>
      <c r="K13" s="8"/>
    </row>
    <row r="14" spans="1:11" x14ac:dyDescent="0.25">
      <c r="A14" s="62">
        <v>2</v>
      </c>
      <c r="B14" s="62">
        <v>1</v>
      </c>
      <c r="C14" s="8" t="s">
        <v>30</v>
      </c>
      <c r="D14" s="8"/>
      <c r="E14" s="8"/>
      <c r="F14" s="8"/>
      <c r="G14" s="8"/>
      <c r="H14" s="59" t="s">
        <v>14</v>
      </c>
      <c r="I14" s="59" t="s">
        <v>9</v>
      </c>
      <c r="J14" s="8"/>
      <c r="K14" s="8"/>
    </row>
    <row r="15" spans="1:11" x14ac:dyDescent="0.25">
      <c r="A15" s="62">
        <v>2</v>
      </c>
      <c r="B15" s="62">
        <v>2</v>
      </c>
      <c r="C15" s="8" t="s">
        <v>31</v>
      </c>
      <c r="D15" s="8"/>
      <c r="E15" s="8"/>
      <c r="F15" s="8"/>
      <c r="G15" s="8"/>
      <c r="H15" s="59" t="s">
        <v>14</v>
      </c>
      <c r="I15" s="59" t="s">
        <v>12</v>
      </c>
      <c r="J15" s="8"/>
      <c r="K15" s="8"/>
    </row>
    <row r="16" spans="1:11" x14ac:dyDescent="0.25">
      <c r="A16" s="62">
        <v>3</v>
      </c>
      <c r="B16" s="62">
        <v>1</v>
      </c>
      <c r="C16" s="8" t="s">
        <v>32</v>
      </c>
      <c r="D16" s="8"/>
      <c r="E16" s="8"/>
      <c r="F16" s="8"/>
      <c r="G16" s="8"/>
      <c r="H16" s="59" t="s">
        <v>14</v>
      </c>
      <c r="I16" s="59" t="s">
        <v>15</v>
      </c>
      <c r="J16" s="8"/>
      <c r="K16" s="8"/>
    </row>
    <row r="17" spans="1:11" x14ac:dyDescent="0.25">
      <c r="A17" s="62">
        <v>4</v>
      </c>
      <c r="B17" s="62">
        <v>1</v>
      </c>
      <c r="C17" s="8" t="s">
        <v>33</v>
      </c>
      <c r="D17" s="8"/>
      <c r="E17" s="8"/>
      <c r="F17" s="8"/>
      <c r="G17" s="8"/>
      <c r="H17" s="59" t="s">
        <v>14</v>
      </c>
      <c r="I17" s="61" t="s">
        <v>18</v>
      </c>
      <c r="J17" s="8"/>
      <c r="K17" s="8"/>
    </row>
    <row r="18" spans="1:11" x14ac:dyDescent="0.25">
      <c r="A18" s="62">
        <v>3</v>
      </c>
      <c r="B18" s="62">
        <v>2</v>
      </c>
      <c r="C18" s="8" t="s">
        <v>34</v>
      </c>
      <c r="D18" s="8"/>
      <c r="E18" s="8"/>
      <c r="F18" s="8"/>
      <c r="G18" s="8"/>
      <c r="H18" s="59" t="s">
        <v>14</v>
      </c>
      <c r="I18" s="61" t="s">
        <v>21</v>
      </c>
      <c r="J18" s="8"/>
      <c r="K18" s="8"/>
    </row>
    <row r="19" spans="1:11" x14ac:dyDescent="0.25">
      <c r="A19" s="62">
        <v>1</v>
      </c>
      <c r="B19" s="62">
        <v>3</v>
      </c>
      <c r="C19" s="8" t="s">
        <v>35</v>
      </c>
      <c r="D19" s="8"/>
      <c r="E19" s="8"/>
      <c r="F19" s="8"/>
      <c r="G19" s="8"/>
      <c r="H19" s="61" t="s">
        <v>17</v>
      </c>
      <c r="I19" s="59" t="s">
        <v>9</v>
      </c>
      <c r="J19" s="8"/>
      <c r="K19" s="8"/>
    </row>
    <row r="20" spans="1:11" x14ac:dyDescent="0.25">
      <c r="A20" s="62">
        <v>2</v>
      </c>
      <c r="B20" s="62">
        <v>3</v>
      </c>
      <c r="C20" s="8" t="s">
        <v>36</v>
      </c>
      <c r="D20" s="8"/>
      <c r="E20" s="8"/>
      <c r="F20" s="8"/>
      <c r="G20" s="8"/>
      <c r="H20" s="61" t="s">
        <v>17</v>
      </c>
      <c r="I20" s="59" t="s">
        <v>12</v>
      </c>
      <c r="J20" s="8"/>
      <c r="K20" s="8"/>
    </row>
    <row r="21" spans="1:11" x14ac:dyDescent="0.25">
      <c r="A21" s="62">
        <v>5</v>
      </c>
      <c r="B21" s="62">
        <v>1</v>
      </c>
      <c r="C21" s="8" t="s">
        <v>37</v>
      </c>
      <c r="D21" s="8"/>
      <c r="E21" s="8"/>
      <c r="F21" s="8"/>
      <c r="G21" s="8"/>
      <c r="H21" s="61" t="s">
        <v>17</v>
      </c>
      <c r="I21" s="59" t="s">
        <v>15</v>
      </c>
      <c r="J21" s="8"/>
      <c r="K21" s="8"/>
    </row>
    <row r="22" spans="1:11" x14ac:dyDescent="0.25">
      <c r="A22" s="62">
        <v>4</v>
      </c>
      <c r="B22" s="62">
        <v>2</v>
      </c>
      <c r="C22" s="8" t="s">
        <v>38</v>
      </c>
      <c r="D22" s="8"/>
      <c r="E22" s="8"/>
      <c r="F22" s="8"/>
      <c r="G22" s="8"/>
      <c r="H22" s="61" t="s">
        <v>17</v>
      </c>
      <c r="I22" s="61" t="s">
        <v>18</v>
      </c>
      <c r="J22" s="8"/>
      <c r="K22" s="8"/>
    </row>
    <row r="23" spans="1:11" x14ac:dyDescent="0.25">
      <c r="A23" s="62">
        <v>5</v>
      </c>
      <c r="B23" s="62">
        <v>2</v>
      </c>
      <c r="C23" s="8" t="s">
        <v>39</v>
      </c>
      <c r="D23" s="8"/>
      <c r="E23" s="8"/>
      <c r="F23" s="8"/>
      <c r="G23" s="8"/>
      <c r="H23" s="61" t="s">
        <v>17</v>
      </c>
      <c r="I23" s="61" t="s">
        <v>21</v>
      </c>
      <c r="J23" s="8"/>
      <c r="K23" s="8"/>
    </row>
    <row r="24" spans="1:11" x14ac:dyDescent="0.25">
      <c r="A24" s="62">
        <v>3</v>
      </c>
      <c r="B24" s="62">
        <v>3</v>
      </c>
      <c r="C24" s="8" t="s">
        <v>40</v>
      </c>
      <c r="D24" s="8"/>
      <c r="E24" s="8"/>
      <c r="F24" s="8"/>
      <c r="G24" s="8"/>
      <c r="H24" s="61" t="s">
        <v>20</v>
      </c>
      <c r="I24" s="59" t="s">
        <v>9</v>
      </c>
      <c r="J24" s="8"/>
      <c r="K24" s="8"/>
    </row>
    <row r="25" spans="1:11" x14ac:dyDescent="0.25">
      <c r="A25" s="62">
        <v>4</v>
      </c>
      <c r="B25" s="62">
        <v>3</v>
      </c>
      <c r="C25" s="8" t="s">
        <v>41</v>
      </c>
      <c r="D25" s="8"/>
      <c r="E25" s="8"/>
      <c r="F25" s="8"/>
      <c r="G25" s="8"/>
      <c r="H25" s="61" t="s">
        <v>20</v>
      </c>
      <c r="I25" s="59" t="s">
        <v>12</v>
      </c>
      <c r="J25" s="8"/>
      <c r="K25" s="8"/>
    </row>
    <row r="26" spans="1:11" x14ac:dyDescent="0.25">
      <c r="A26" s="62">
        <v>1</v>
      </c>
      <c r="B26" s="62">
        <v>4</v>
      </c>
      <c r="C26" s="8" t="s">
        <v>42</v>
      </c>
      <c r="D26" s="8"/>
      <c r="E26" s="8"/>
      <c r="F26" s="8"/>
      <c r="G26" s="8"/>
      <c r="H26" s="61" t="s">
        <v>20</v>
      </c>
      <c r="I26" s="59" t="s">
        <v>15</v>
      </c>
      <c r="J26" s="8"/>
      <c r="K26" s="8"/>
    </row>
    <row r="27" spans="1:11" x14ac:dyDescent="0.25">
      <c r="A27" s="62">
        <v>2</v>
      </c>
      <c r="B27" s="62">
        <v>4</v>
      </c>
      <c r="C27" s="8" t="s">
        <v>43</v>
      </c>
      <c r="D27" s="8"/>
      <c r="E27" s="8"/>
      <c r="F27" s="8"/>
      <c r="G27" s="8"/>
      <c r="H27" s="61" t="s">
        <v>20</v>
      </c>
      <c r="I27" s="61" t="s">
        <v>18</v>
      </c>
      <c r="J27" s="8"/>
      <c r="K27" s="8"/>
    </row>
    <row r="28" spans="1:11" x14ac:dyDescent="0.25">
      <c r="A28" s="62">
        <v>1</v>
      </c>
      <c r="B28" s="62">
        <v>5</v>
      </c>
      <c r="C28" s="8" t="s">
        <v>44</v>
      </c>
      <c r="D28" s="8"/>
      <c r="E28" s="8"/>
      <c r="F28" s="8"/>
      <c r="G28" s="8"/>
      <c r="H28" s="61" t="s">
        <v>20</v>
      </c>
      <c r="I28" s="61" t="s">
        <v>21</v>
      </c>
      <c r="J28" s="8"/>
      <c r="K28" s="8"/>
    </row>
    <row r="29" spans="1:11" x14ac:dyDescent="0.25">
      <c r="A29" s="62">
        <v>5</v>
      </c>
      <c r="B29" s="62">
        <v>3</v>
      </c>
      <c r="C29" s="8" t="s">
        <v>45</v>
      </c>
      <c r="D29" s="8"/>
      <c r="E29" s="8"/>
      <c r="F29" s="8"/>
      <c r="G29" s="8"/>
      <c r="H29" s="61" t="s">
        <v>171</v>
      </c>
      <c r="I29" s="59" t="s">
        <v>9</v>
      </c>
      <c r="J29" s="8"/>
      <c r="K29" s="8"/>
    </row>
    <row r="30" spans="1:11" x14ac:dyDescent="0.25">
      <c r="A30" s="62">
        <v>3</v>
      </c>
      <c r="B30" s="62">
        <v>4</v>
      </c>
      <c r="C30" s="8" t="s">
        <v>46</v>
      </c>
      <c r="D30" s="8"/>
      <c r="E30" s="8"/>
      <c r="F30" s="8"/>
      <c r="G30" s="8"/>
      <c r="H30" s="61" t="s">
        <v>171</v>
      </c>
      <c r="I30" s="59" t="s">
        <v>12</v>
      </c>
      <c r="J30" s="8"/>
      <c r="K30" s="8"/>
    </row>
    <row r="31" spans="1:11" x14ac:dyDescent="0.25">
      <c r="A31" s="62">
        <v>4</v>
      </c>
      <c r="B31" s="62">
        <v>4</v>
      </c>
      <c r="C31" s="8" t="s">
        <v>47</v>
      </c>
      <c r="D31" s="8"/>
      <c r="E31" s="8"/>
      <c r="F31" s="8"/>
      <c r="G31" s="8"/>
      <c r="H31" s="61" t="s">
        <v>171</v>
      </c>
      <c r="I31" s="59" t="s">
        <v>15</v>
      </c>
      <c r="J31" s="8"/>
      <c r="K31" s="8"/>
    </row>
    <row r="32" spans="1:11" x14ac:dyDescent="0.25">
      <c r="A32" s="62">
        <v>5</v>
      </c>
      <c r="B32" s="62">
        <v>4</v>
      </c>
      <c r="C32" s="8" t="s">
        <v>48</v>
      </c>
      <c r="D32" s="8"/>
      <c r="E32" s="8"/>
      <c r="F32" s="8"/>
      <c r="G32" s="8"/>
      <c r="H32" s="61" t="s">
        <v>171</v>
      </c>
      <c r="I32" s="61" t="s">
        <v>18</v>
      </c>
      <c r="J32" s="8"/>
      <c r="K32" s="8"/>
    </row>
    <row r="33" spans="1:11" x14ac:dyDescent="0.25">
      <c r="A33" s="62">
        <v>2</v>
      </c>
      <c r="B33" s="62">
        <v>5</v>
      </c>
      <c r="C33" s="8" t="s">
        <v>49</v>
      </c>
      <c r="D33" s="8"/>
      <c r="E33" s="8"/>
      <c r="F33" s="8"/>
      <c r="G33" s="8"/>
      <c r="H33" s="61" t="s">
        <v>171</v>
      </c>
      <c r="I33" s="61" t="s">
        <v>21</v>
      </c>
      <c r="J33" s="8"/>
      <c r="K33" s="8"/>
    </row>
    <row r="34" spans="1:11" x14ac:dyDescent="0.25">
      <c r="A34" s="62">
        <v>3</v>
      </c>
      <c r="B34" s="62">
        <v>5</v>
      </c>
      <c r="C34" s="8" t="s">
        <v>50</v>
      </c>
      <c r="D34" s="8"/>
      <c r="E34" s="8"/>
      <c r="F34" s="8"/>
      <c r="G34" s="8"/>
      <c r="H34" s="61" t="s">
        <v>172</v>
      </c>
      <c r="I34" s="59" t="s">
        <v>9</v>
      </c>
      <c r="J34" s="8"/>
      <c r="K34" s="8"/>
    </row>
    <row r="35" spans="1:11" x14ac:dyDescent="0.25">
      <c r="A35" s="62">
        <v>4</v>
      </c>
      <c r="B35" s="62">
        <v>5</v>
      </c>
      <c r="C35" s="8" t="s">
        <v>51</v>
      </c>
      <c r="D35" s="8"/>
      <c r="E35" s="8"/>
      <c r="F35" s="8"/>
      <c r="G35" s="8"/>
      <c r="H35" s="61" t="s">
        <v>172</v>
      </c>
      <c r="I35" s="59" t="s">
        <v>12</v>
      </c>
      <c r="J35" s="8"/>
      <c r="K35" s="8"/>
    </row>
    <row r="36" spans="1:11" x14ac:dyDescent="0.25">
      <c r="A36" s="62">
        <v>5</v>
      </c>
      <c r="B36" s="62">
        <v>5</v>
      </c>
      <c r="C36" s="8" t="s">
        <v>52</v>
      </c>
      <c r="D36" s="8"/>
      <c r="E36" s="8"/>
      <c r="F36" s="8"/>
      <c r="G36" s="8"/>
      <c r="H36" s="61" t="s">
        <v>172</v>
      </c>
      <c r="I36" s="59" t="s">
        <v>15</v>
      </c>
      <c r="J36" s="8"/>
      <c r="K36" s="8"/>
    </row>
    <row r="37" spans="1:11" x14ac:dyDescent="0.25">
      <c r="A37" s="8"/>
      <c r="B37" s="8"/>
      <c r="C37" s="8"/>
      <c r="D37" s="8"/>
      <c r="E37" s="8"/>
      <c r="F37" s="8"/>
      <c r="G37" s="8"/>
      <c r="H37" s="61" t="s">
        <v>172</v>
      </c>
      <c r="I37" s="61" t="s">
        <v>18</v>
      </c>
      <c r="J37" s="8"/>
      <c r="K37" s="8"/>
    </row>
    <row r="38" spans="1:11" x14ac:dyDescent="0.25">
      <c r="A38" s="58" t="s">
        <v>55</v>
      </c>
      <c r="B38" s="8"/>
      <c r="C38" s="8"/>
      <c r="D38" s="8"/>
      <c r="E38" s="8"/>
      <c r="F38" s="8"/>
      <c r="G38" s="8"/>
      <c r="H38" s="61" t="s">
        <v>172</v>
      </c>
      <c r="I38" s="61" t="s">
        <v>21</v>
      </c>
      <c r="J38" s="8"/>
      <c r="K38" s="8"/>
    </row>
    <row r="39" spans="1:11" x14ac:dyDescent="0.25">
      <c r="A39" s="8" t="s">
        <v>54</v>
      </c>
      <c r="B39" s="8"/>
      <c r="C39" s="8"/>
      <c r="D39" s="8"/>
      <c r="E39" s="8"/>
      <c r="F39" s="8"/>
      <c r="G39" s="8"/>
      <c r="H39" s="8"/>
      <c r="I39" s="8"/>
      <c r="J39" s="8"/>
      <c r="K39" s="8"/>
    </row>
    <row r="40" spans="1:11" x14ac:dyDescent="0.25">
      <c r="A40" s="8" t="s">
        <v>56</v>
      </c>
      <c r="B40" s="8"/>
      <c r="C40" s="8"/>
      <c r="D40" s="8"/>
      <c r="E40" s="8"/>
      <c r="F40" s="8"/>
      <c r="G40" s="8"/>
      <c r="H40" s="8"/>
      <c r="I40" s="8"/>
      <c r="J40" s="8"/>
      <c r="K40" s="8"/>
    </row>
    <row r="41" spans="1:11" x14ac:dyDescent="0.25">
      <c r="A41" s="8"/>
      <c r="B41" s="8"/>
      <c r="C41" s="8"/>
      <c r="D41" s="8"/>
      <c r="E41" s="8"/>
      <c r="F41" s="8"/>
      <c r="G41" s="8"/>
      <c r="H41" s="8"/>
      <c r="I41" s="8"/>
      <c r="J41" s="8"/>
      <c r="K41" s="8"/>
    </row>
    <row r="42" spans="1:11" x14ac:dyDescent="0.25">
      <c r="A42" s="58" t="s">
        <v>66</v>
      </c>
      <c r="B42" s="8"/>
      <c r="C42" s="8"/>
      <c r="D42" s="8"/>
      <c r="E42" s="8"/>
      <c r="F42" s="8"/>
      <c r="G42" s="8"/>
      <c r="H42" s="8"/>
      <c r="I42" s="8"/>
      <c r="J42" s="8"/>
      <c r="K42" s="8"/>
    </row>
    <row r="43" spans="1:11" x14ac:dyDescent="0.25">
      <c r="A43" s="64" t="s">
        <v>57</v>
      </c>
      <c r="B43" s="8"/>
      <c r="C43" s="8"/>
      <c r="D43" s="8"/>
      <c r="E43" s="8"/>
      <c r="F43" s="8"/>
      <c r="G43" s="8"/>
      <c r="H43" s="8"/>
      <c r="I43" s="8"/>
      <c r="J43" s="8"/>
      <c r="K43" s="8"/>
    </row>
    <row r="44" spans="1:11" x14ac:dyDescent="0.25">
      <c r="A44" s="64" t="s">
        <v>58</v>
      </c>
      <c r="B44" s="8"/>
      <c r="C44" s="8"/>
      <c r="D44" s="8"/>
      <c r="E44" s="8"/>
      <c r="F44" s="8"/>
      <c r="G44" s="8"/>
      <c r="H44" s="8"/>
      <c r="I44" s="8"/>
      <c r="J44" s="8"/>
      <c r="K44" s="8"/>
    </row>
    <row r="45" spans="1:11" x14ac:dyDescent="0.25">
      <c r="A45" s="64" t="s">
        <v>59</v>
      </c>
      <c r="B45" s="8"/>
      <c r="C45" s="8"/>
      <c r="D45" s="8"/>
      <c r="E45" s="8"/>
      <c r="F45" s="8"/>
      <c r="G45" s="8"/>
      <c r="H45" s="8"/>
      <c r="I45" s="8"/>
      <c r="J45" s="8"/>
      <c r="K45" s="8"/>
    </row>
    <row r="46" spans="1:11" x14ac:dyDescent="0.25">
      <c r="A46" s="64" t="s">
        <v>60</v>
      </c>
      <c r="B46" s="8"/>
      <c r="C46" s="8"/>
      <c r="D46" s="8"/>
      <c r="E46" s="8"/>
      <c r="F46" s="8"/>
      <c r="G46" s="8"/>
      <c r="H46" s="8"/>
      <c r="I46" s="8"/>
      <c r="J46" s="8"/>
      <c r="K46" s="8"/>
    </row>
    <row r="47" spans="1:11" x14ac:dyDescent="0.25">
      <c r="A47" s="64" t="s">
        <v>61</v>
      </c>
      <c r="B47" s="8"/>
      <c r="C47" s="8"/>
      <c r="D47" s="8"/>
      <c r="E47" s="8"/>
      <c r="F47" s="8"/>
      <c r="G47" s="8"/>
      <c r="H47" s="8"/>
      <c r="I47" s="8"/>
      <c r="J47" s="8"/>
      <c r="K47" s="8"/>
    </row>
    <row r="48" spans="1:11" x14ac:dyDescent="0.25">
      <c r="A48" s="64" t="s">
        <v>62</v>
      </c>
      <c r="B48" s="8"/>
      <c r="C48" s="8"/>
      <c r="D48" s="8"/>
      <c r="E48" s="8"/>
      <c r="F48" s="8"/>
      <c r="G48" s="8"/>
      <c r="H48" s="8"/>
      <c r="I48" s="8"/>
      <c r="J48" s="8"/>
      <c r="K48" s="8"/>
    </row>
    <row r="49" spans="1:11" x14ac:dyDescent="0.25">
      <c r="A49" s="64" t="s">
        <v>63</v>
      </c>
      <c r="B49" s="8"/>
      <c r="C49" s="8"/>
      <c r="D49" s="8"/>
      <c r="E49" s="8"/>
      <c r="F49" s="8"/>
      <c r="G49" s="8"/>
      <c r="H49" s="8"/>
      <c r="I49" s="8"/>
      <c r="J49" s="8"/>
      <c r="K49" s="8"/>
    </row>
    <row r="50" spans="1:11" x14ac:dyDescent="0.25">
      <c r="A50" s="64" t="s">
        <v>64</v>
      </c>
      <c r="B50" s="8"/>
      <c r="C50" s="8"/>
      <c r="D50" s="8"/>
      <c r="E50" s="8"/>
      <c r="F50" s="8"/>
      <c r="G50" s="8"/>
      <c r="H50" s="8"/>
      <c r="I50" s="8"/>
      <c r="J50" s="8"/>
      <c r="K50" s="8"/>
    </row>
    <row r="51" spans="1:11" x14ac:dyDescent="0.25">
      <c r="A51" s="64" t="s">
        <v>65</v>
      </c>
      <c r="B51" s="8"/>
      <c r="C51" s="8"/>
      <c r="D51" s="8"/>
      <c r="E51" s="8"/>
      <c r="F51" s="8"/>
      <c r="G51" s="8"/>
      <c r="H51" s="8"/>
      <c r="I51" s="8"/>
      <c r="J51" s="8"/>
      <c r="K51" s="8"/>
    </row>
    <row r="52" spans="1:11" x14ac:dyDescent="0.25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</row>
    <row r="53" spans="1:11" x14ac:dyDescent="0.25">
      <c r="A53" s="5" t="s">
        <v>68</v>
      </c>
      <c r="B53" s="5" t="s">
        <v>5</v>
      </c>
      <c r="C53" s="8"/>
      <c r="D53" s="8"/>
      <c r="E53" s="8"/>
      <c r="F53" s="8"/>
      <c r="G53" s="8"/>
      <c r="H53" s="8"/>
      <c r="I53" s="8"/>
      <c r="J53" s="8"/>
      <c r="K53" s="8"/>
    </row>
    <row r="54" spans="1:11" x14ac:dyDescent="0.25">
      <c r="A54" s="65" t="s">
        <v>3</v>
      </c>
      <c r="B54" s="5">
        <v>20</v>
      </c>
      <c r="C54" s="8"/>
      <c r="D54" s="8"/>
      <c r="E54" s="8"/>
      <c r="F54" s="8"/>
      <c r="G54" s="8"/>
      <c r="H54" s="8"/>
      <c r="I54" s="8"/>
      <c r="J54" s="8"/>
      <c r="K54" s="8"/>
    </row>
    <row r="55" spans="1:11" x14ac:dyDescent="0.25">
      <c r="A55" s="65" t="s">
        <v>4</v>
      </c>
      <c r="B55" s="5">
        <v>10</v>
      </c>
      <c r="C55" s="8"/>
      <c r="D55" s="8"/>
      <c r="E55" s="8"/>
      <c r="F55" s="8"/>
      <c r="G55" s="8"/>
      <c r="H55" s="8"/>
      <c r="I55" s="8"/>
      <c r="J55" s="8"/>
      <c r="K55" s="8"/>
    </row>
    <row r="56" spans="1:11" x14ac:dyDescent="0.25">
      <c r="A56" s="65" t="s">
        <v>69</v>
      </c>
      <c r="B56" s="5">
        <v>20</v>
      </c>
      <c r="C56" s="8"/>
      <c r="D56" s="8"/>
      <c r="E56" s="8"/>
      <c r="F56" s="8"/>
      <c r="G56" s="8"/>
      <c r="H56" s="8"/>
      <c r="I56" s="8"/>
      <c r="J56" s="8"/>
      <c r="K56" s="8"/>
    </row>
    <row r="57" spans="1:11" ht="25.5" x14ac:dyDescent="0.25">
      <c r="A57" s="65" t="s">
        <v>70</v>
      </c>
      <c r="B57" s="5">
        <v>15</v>
      </c>
      <c r="C57" s="8"/>
      <c r="D57" s="8"/>
      <c r="E57" s="8"/>
      <c r="F57" s="8"/>
      <c r="G57" s="8"/>
      <c r="H57" s="8"/>
      <c r="I57" s="8"/>
      <c r="J57" s="8"/>
      <c r="K57" s="8"/>
    </row>
    <row r="58" spans="1:11" x14ac:dyDescent="0.25">
      <c r="A58" s="65" t="s">
        <v>71</v>
      </c>
      <c r="B58" s="5">
        <v>10</v>
      </c>
      <c r="C58" s="8"/>
      <c r="D58" s="8"/>
      <c r="E58" s="8"/>
      <c r="F58" s="8"/>
      <c r="G58" s="8"/>
      <c r="H58" s="8"/>
      <c r="I58" s="8"/>
      <c r="J58" s="8"/>
      <c r="K58" s="8"/>
    </row>
    <row r="59" spans="1:11" ht="25.5" x14ac:dyDescent="0.25">
      <c r="A59" s="65" t="s">
        <v>136</v>
      </c>
      <c r="B59" s="5">
        <v>10</v>
      </c>
      <c r="C59" s="8"/>
      <c r="D59" s="8"/>
      <c r="E59" s="8"/>
      <c r="F59" s="8"/>
      <c r="G59" s="8"/>
      <c r="H59" s="8"/>
      <c r="I59" s="8"/>
      <c r="J59" s="8"/>
      <c r="K59" s="8"/>
    </row>
    <row r="60" spans="1:11" ht="38.25" x14ac:dyDescent="0.25">
      <c r="A60" s="65" t="s">
        <v>138</v>
      </c>
      <c r="B60" s="5">
        <v>10</v>
      </c>
      <c r="C60" s="8"/>
      <c r="D60" s="8"/>
      <c r="E60" s="8"/>
      <c r="F60" s="8"/>
      <c r="G60" s="8"/>
      <c r="H60" s="8"/>
      <c r="I60" s="8"/>
      <c r="J60" s="8"/>
      <c r="K60" s="8"/>
    </row>
    <row r="61" spans="1:11" ht="38.25" x14ac:dyDescent="0.25">
      <c r="A61" s="65" t="s">
        <v>137</v>
      </c>
      <c r="B61" s="5">
        <v>10</v>
      </c>
      <c r="C61" s="8"/>
      <c r="D61" s="8"/>
      <c r="E61" s="8"/>
      <c r="F61" s="8"/>
      <c r="G61" s="8"/>
      <c r="H61" s="8"/>
      <c r="I61" s="8"/>
      <c r="J61" s="8"/>
      <c r="K61" s="8"/>
    </row>
    <row r="62" spans="1:11" ht="25.5" x14ac:dyDescent="0.25">
      <c r="A62" s="65" t="s">
        <v>139</v>
      </c>
      <c r="B62" s="5">
        <v>30</v>
      </c>
      <c r="C62" s="8"/>
      <c r="D62" s="8"/>
      <c r="E62" s="8"/>
      <c r="F62" s="8"/>
      <c r="G62" s="8"/>
      <c r="H62" s="8"/>
      <c r="I62" s="8"/>
      <c r="J62" s="8"/>
      <c r="K62" s="8"/>
    </row>
    <row r="63" spans="1:11" x14ac:dyDescent="0.25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</row>
    <row r="64" spans="1:11" x14ac:dyDescent="0.25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</row>
    <row r="65" spans="1:11" x14ac:dyDescent="0.25">
      <c r="A65" s="8" t="s">
        <v>124</v>
      </c>
      <c r="B65" s="8"/>
      <c r="C65" s="8"/>
      <c r="D65" s="8"/>
      <c r="E65" s="8"/>
      <c r="F65" s="8"/>
      <c r="G65" s="8"/>
      <c r="H65" s="8"/>
      <c r="I65" s="8"/>
      <c r="J65" s="8"/>
      <c r="K65" s="8"/>
    </row>
    <row r="66" spans="1:11" x14ac:dyDescent="0.25">
      <c r="A66" s="66" t="s">
        <v>77</v>
      </c>
      <c r="B66" s="8"/>
      <c r="C66" s="8"/>
      <c r="D66" s="8"/>
      <c r="E66" s="8"/>
      <c r="F66" s="8"/>
      <c r="G66" s="8"/>
      <c r="H66" s="8"/>
      <c r="I66" s="8"/>
      <c r="J66" s="8"/>
      <c r="K66" s="8"/>
    </row>
    <row r="67" spans="1:11" x14ac:dyDescent="0.25">
      <c r="A67" s="66" t="s">
        <v>140</v>
      </c>
      <c r="B67" s="8"/>
      <c r="C67" s="8"/>
      <c r="D67" s="8"/>
      <c r="E67" s="8"/>
      <c r="F67" s="8"/>
      <c r="G67" s="8"/>
      <c r="H67" s="8"/>
      <c r="I67" s="8"/>
      <c r="J67" s="8"/>
      <c r="K67" s="8"/>
    </row>
    <row r="68" spans="1:11" x14ac:dyDescent="0.25">
      <c r="A68" s="66" t="s">
        <v>78</v>
      </c>
      <c r="B68" s="8"/>
      <c r="C68" s="8"/>
      <c r="D68" s="8"/>
      <c r="E68" s="8"/>
      <c r="F68" s="8"/>
      <c r="G68" s="8"/>
      <c r="H68" s="8"/>
      <c r="I68" s="8"/>
      <c r="J68" s="8"/>
      <c r="K68" s="8"/>
    </row>
    <row r="69" spans="1:11" x14ac:dyDescent="0.25">
      <c r="A69" s="8"/>
      <c r="B69" s="8"/>
      <c r="C69" s="8"/>
      <c r="D69" s="8"/>
      <c r="E69" s="8"/>
      <c r="F69" s="8"/>
      <c r="G69" s="8"/>
      <c r="H69" s="8"/>
      <c r="I69" s="8"/>
      <c r="J69" s="8"/>
      <c r="K69" s="8"/>
    </row>
    <row r="70" spans="1:11" x14ac:dyDescent="0.25">
      <c r="A70" s="8"/>
      <c r="B70" s="8"/>
      <c r="C70" s="8"/>
      <c r="D70" s="8"/>
      <c r="E70" s="8"/>
      <c r="F70" s="8"/>
      <c r="G70" s="8"/>
      <c r="H70" s="8"/>
      <c r="I70" s="8"/>
      <c r="J70" s="8"/>
      <c r="K70" s="8"/>
    </row>
    <row r="71" spans="1:11" x14ac:dyDescent="0.25">
      <c r="A71" s="66" t="s">
        <v>124</v>
      </c>
      <c r="B71" s="66" t="s">
        <v>80</v>
      </c>
      <c r="C71" s="66" t="s">
        <v>129</v>
      </c>
      <c r="D71" s="66"/>
      <c r="E71" s="8"/>
      <c r="F71" s="8"/>
      <c r="G71" s="8"/>
      <c r="H71" s="8"/>
      <c r="I71" s="8"/>
      <c r="J71" s="8"/>
      <c r="K71" s="8"/>
    </row>
    <row r="72" spans="1:11" x14ac:dyDescent="0.25">
      <c r="A72" s="66" t="s">
        <v>77</v>
      </c>
      <c r="B72" s="66" t="s">
        <v>81</v>
      </c>
      <c r="C72" s="67" t="s">
        <v>130</v>
      </c>
      <c r="D72" s="66"/>
      <c r="E72" s="66" t="s">
        <v>81</v>
      </c>
      <c r="F72" s="8"/>
      <c r="G72" s="8"/>
      <c r="H72" s="8"/>
      <c r="I72" s="8"/>
      <c r="J72" s="8"/>
      <c r="K72" s="8"/>
    </row>
    <row r="73" spans="1:11" x14ac:dyDescent="0.25">
      <c r="A73" s="66" t="s">
        <v>77</v>
      </c>
      <c r="B73" s="66" t="s">
        <v>81</v>
      </c>
      <c r="C73" s="67" t="s">
        <v>100</v>
      </c>
      <c r="D73" s="66"/>
      <c r="E73" s="66" t="s">
        <v>76</v>
      </c>
      <c r="F73" s="8"/>
      <c r="G73" s="8"/>
      <c r="H73" s="8"/>
      <c r="I73" s="8"/>
      <c r="J73" s="8"/>
      <c r="K73" s="8"/>
    </row>
    <row r="74" spans="1:11" x14ac:dyDescent="0.25">
      <c r="A74" s="66" t="s">
        <v>77</v>
      </c>
      <c r="B74" s="66" t="s">
        <v>76</v>
      </c>
      <c r="C74" s="67" t="s">
        <v>101</v>
      </c>
      <c r="D74" s="66"/>
      <c r="E74" s="66" t="s">
        <v>83</v>
      </c>
      <c r="F74" s="8"/>
      <c r="G74" s="8"/>
      <c r="H74" s="8"/>
      <c r="I74" s="8"/>
      <c r="J74" s="8"/>
      <c r="K74" s="8"/>
    </row>
    <row r="75" spans="1:11" x14ac:dyDescent="0.25">
      <c r="A75" s="66" t="s">
        <v>77</v>
      </c>
      <c r="B75" s="66" t="s">
        <v>76</v>
      </c>
      <c r="C75" s="67" t="s">
        <v>102</v>
      </c>
      <c r="D75" s="66"/>
      <c r="E75" s="66" t="s">
        <v>82</v>
      </c>
      <c r="F75" s="8"/>
      <c r="G75" s="8"/>
      <c r="H75" s="8"/>
      <c r="I75" s="8"/>
      <c r="J75" s="8"/>
      <c r="K75" s="8"/>
    </row>
    <row r="76" spans="1:11" x14ac:dyDescent="0.25">
      <c r="A76" s="66" t="s">
        <v>140</v>
      </c>
      <c r="B76" s="66" t="s">
        <v>83</v>
      </c>
      <c r="C76" s="67" t="s">
        <v>103</v>
      </c>
      <c r="D76" s="66"/>
      <c r="E76" s="66" t="s">
        <v>84</v>
      </c>
      <c r="F76" s="8"/>
      <c r="G76" s="8"/>
      <c r="H76" s="8"/>
      <c r="I76" s="8"/>
      <c r="J76" s="8"/>
      <c r="K76" s="8"/>
    </row>
    <row r="77" spans="1:11" x14ac:dyDescent="0.25">
      <c r="A77" s="66" t="s">
        <v>140</v>
      </c>
      <c r="B77" s="66" t="s">
        <v>82</v>
      </c>
      <c r="C77" s="67" t="s">
        <v>104</v>
      </c>
      <c r="D77" s="66"/>
      <c r="E77" s="66" t="s">
        <v>85</v>
      </c>
      <c r="F77" s="8"/>
      <c r="G77" s="8"/>
      <c r="H77" s="8"/>
      <c r="I77" s="8"/>
      <c r="J77" s="8"/>
      <c r="K77" s="8"/>
    </row>
    <row r="78" spans="1:11" x14ac:dyDescent="0.25">
      <c r="A78" s="66" t="s">
        <v>140</v>
      </c>
      <c r="B78" s="66" t="s">
        <v>84</v>
      </c>
      <c r="C78" s="67" t="s">
        <v>105</v>
      </c>
      <c r="D78" s="66"/>
      <c r="E78" s="66" t="s">
        <v>86</v>
      </c>
      <c r="F78" s="8"/>
      <c r="G78" s="8"/>
      <c r="H78" s="8"/>
      <c r="I78" s="8"/>
      <c r="J78" s="8"/>
      <c r="K78" s="8"/>
    </row>
    <row r="79" spans="1:11" x14ac:dyDescent="0.25">
      <c r="A79" s="66" t="s">
        <v>140</v>
      </c>
      <c r="B79" s="66" t="s">
        <v>85</v>
      </c>
      <c r="C79" s="67" t="s">
        <v>106</v>
      </c>
      <c r="D79" s="66"/>
      <c r="E79" s="66" t="s">
        <v>87</v>
      </c>
      <c r="F79" s="8"/>
      <c r="G79" s="8"/>
      <c r="H79" s="8"/>
      <c r="I79" s="8"/>
      <c r="J79" s="8"/>
      <c r="K79" s="8"/>
    </row>
    <row r="80" spans="1:11" x14ac:dyDescent="0.25">
      <c r="A80" s="66" t="s">
        <v>140</v>
      </c>
      <c r="B80" s="68" t="s">
        <v>128</v>
      </c>
      <c r="C80" s="67" t="s">
        <v>226</v>
      </c>
      <c r="D80" s="66"/>
      <c r="E80" s="66" t="s">
        <v>88</v>
      </c>
      <c r="F80" s="8"/>
      <c r="G80" s="8"/>
      <c r="H80" s="8"/>
      <c r="I80" s="8"/>
      <c r="J80" s="8"/>
      <c r="K80" s="8"/>
    </row>
    <row r="81" spans="1:11" x14ac:dyDescent="0.25">
      <c r="A81" s="66" t="s">
        <v>140</v>
      </c>
      <c r="B81" s="66" t="s">
        <v>86</v>
      </c>
      <c r="C81" s="69" t="s">
        <v>107</v>
      </c>
      <c r="D81" s="66"/>
      <c r="E81" s="66" t="s">
        <v>90</v>
      </c>
      <c r="F81" s="8"/>
      <c r="G81" s="8"/>
      <c r="H81" s="8"/>
      <c r="I81" s="8"/>
      <c r="J81" s="8"/>
      <c r="K81" s="8"/>
    </row>
    <row r="82" spans="1:11" x14ac:dyDescent="0.25">
      <c r="A82" s="66" t="s">
        <v>140</v>
      </c>
      <c r="B82" s="66" t="s">
        <v>87</v>
      </c>
      <c r="C82" s="69" t="s">
        <v>108</v>
      </c>
      <c r="D82" s="66"/>
      <c r="E82" s="66" t="s">
        <v>89</v>
      </c>
      <c r="F82" s="8"/>
      <c r="G82" s="8"/>
      <c r="H82" s="8"/>
      <c r="I82" s="8"/>
      <c r="J82" s="8"/>
      <c r="K82" s="8"/>
    </row>
    <row r="83" spans="1:11" x14ac:dyDescent="0.25">
      <c r="A83" s="66" t="s">
        <v>140</v>
      </c>
      <c r="B83" s="66" t="s">
        <v>88</v>
      </c>
      <c r="C83" s="69" t="s">
        <v>109</v>
      </c>
      <c r="D83" s="66"/>
      <c r="E83" s="66" t="s">
        <v>91</v>
      </c>
      <c r="F83" s="8"/>
      <c r="G83" s="8"/>
      <c r="H83" s="8"/>
      <c r="I83" s="8"/>
      <c r="J83" s="8"/>
      <c r="K83" s="8"/>
    </row>
    <row r="84" spans="1:11" x14ac:dyDescent="0.25">
      <c r="A84" s="66" t="s">
        <v>140</v>
      </c>
      <c r="B84" s="66" t="s">
        <v>90</v>
      </c>
      <c r="C84" s="69" t="s">
        <v>110</v>
      </c>
      <c r="D84" s="66"/>
      <c r="E84" s="66" t="s">
        <v>92</v>
      </c>
      <c r="F84" s="8"/>
      <c r="G84" s="8"/>
      <c r="H84" s="8"/>
      <c r="I84" s="8"/>
      <c r="J84" s="8"/>
      <c r="K84" s="8"/>
    </row>
    <row r="85" spans="1:11" x14ac:dyDescent="0.25">
      <c r="A85" s="66" t="s">
        <v>140</v>
      </c>
      <c r="B85" s="66" t="s">
        <v>89</v>
      </c>
      <c r="C85" s="69" t="s">
        <v>111</v>
      </c>
      <c r="D85" s="66"/>
      <c r="E85" s="66" t="s">
        <v>93</v>
      </c>
      <c r="F85" s="8"/>
      <c r="G85" s="8"/>
      <c r="H85" s="8"/>
      <c r="I85" s="8"/>
      <c r="J85" s="8"/>
      <c r="K85" s="8"/>
    </row>
    <row r="86" spans="1:11" x14ac:dyDescent="0.25">
      <c r="A86" s="66" t="s">
        <v>140</v>
      </c>
      <c r="B86" s="66" t="s">
        <v>91</v>
      </c>
      <c r="C86" s="69" t="s">
        <v>112</v>
      </c>
      <c r="D86" s="66"/>
      <c r="E86" s="8"/>
      <c r="F86" s="8"/>
      <c r="G86" s="8"/>
      <c r="H86" s="8"/>
      <c r="I86" s="8"/>
      <c r="J86" s="8"/>
      <c r="K86" s="8"/>
    </row>
    <row r="87" spans="1:11" x14ac:dyDescent="0.25">
      <c r="A87" s="66" t="s">
        <v>140</v>
      </c>
      <c r="B87" s="66" t="s">
        <v>91</v>
      </c>
      <c r="C87" s="69" t="s">
        <v>113</v>
      </c>
      <c r="D87" s="66"/>
      <c r="E87" s="66" t="s">
        <v>94</v>
      </c>
      <c r="F87" s="8"/>
      <c r="G87" s="8"/>
      <c r="H87" s="8"/>
      <c r="I87" s="8"/>
      <c r="J87" s="8"/>
      <c r="K87" s="8"/>
    </row>
    <row r="88" spans="1:11" x14ac:dyDescent="0.25">
      <c r="A88" s="66" t="s">
        <v>140</v>
      </c>
      <c r="B88" s="66" t="s">
        <v>91</v>
      </c>
      <c r="C88" s="69" t="s">
        <v>125</v>
      </c>
      <c r="D88" s="66"/>
      <c r="E88" s="66" t="s">
        <v>95</v>
      </c>
      <c r="F88" s="8"/>
      <c r="G88" s="8"/>
      <c r="H88" s="8"/>
      <c r="I88" s="8"/>
      <c r="J88" s="8"/>
      <c r="K88" s="8"/>
    </row>
    <row r="89" spans="1:11" x14ac:dyDescent="0.25">
      <c r="A89" s="66" t="s">
        <v>140</v>
      </c>
      <c r="B89" s="66" t="s">
        <v>91</v>
      </c>
      <c r="C89" s="69" t="s">
        <v>131</v>
      </c>
      <c r="D89" s="66"/>
      <c r="E89" s="66" t="s">
        <v>96</v>
      </c>
      <c r="F89" s="8"/>
      <c r="G89" s="8"/>
      <c r="H89" s="8"/>
      <c r="I89" s="8"/>
      <c r="J89" s="8"/>
      <c r="K89" s="8"/>
    </row>
    <row r="90" spans="1:11" x14ac:dyDescent="0.25">
      <c r="A90" s="66" t="s">
        <v>140</v>
      </c>
      <c r="B90" s="66" t="s">
        <v>91</v>
      </c>
      <c r="C90" s="69" t="s">
        <v>126</v>
      </c>
      <c r="D90" s="66"/>
      <c r="E90" s="66" t="s">
        <v>97</v>
      </c>
      <c r="F90" s="8"/>
      <c r="G90" s="8"/>
      <c r="H90" s="8"/>
      <c r="I90" s="8"/>
      <c r="J90" s="8"/>
      <c r="K90" s="8"/>
    </row>
    <row r="91" spans="1:11" x14ac:dyDescent="0.25">
      <c r="A91" s="66" t="s">
        <v>140</v>
      </c>
      <c r="B91" s="66" t="s">
        <v>91</v>
      </c>
      <c r="C91" s="69" t="s">
        <v>127</v>
      </c>
      <c r="D91" s="66"/>
      <c r="E91" s="66" t="s">
        <v>98</v>
      </c>
      <c r="F91" s="8"/>
      <c r="G91" s="8"/>
      <c r="H91" s="8"/>
      <c r="I91" s="8"/>
      <c r="J91" s="8"/>
      <c r="K91" s="8"/>
    </row>
    <row r="92" spans="1:11" x14ac:dyDescent="0.25">
      <c r="A92" s="66" t="s">
        <v>140</v>
      </c>
      <c r="B92" s="66" t="s">
        <v>92</v>
      </c>
      <c r="C92" s="67" t="s">
        <v>123</v>
      </c>
      <c r="D92" s="66"/>
      <c r="E92" s="66" t="s">
        <v>99</v>
      </c>
      <c r="F92" s="8"/>
      <c r="G92" s="8"/>
      <c r="H92" s="8"/>
      <c r="I92" s="8"/>
      <c r="J92" s="8"/>
      <c r="K92" s="8"/>
    </row>
    <row r="93" spans="1:11" x14ac:dyDescent="0.25">
      <c r="A93" s="66" t="s">
        <v>140</v>
      </c>
      <c r="B93" s="66" t="s">
        <v>93</v>
      </c>
      <c r="C93" s="67" t="s">
        <v>114</v>
      </c>
      <c r="D93" s="66"/>
      <c r="E93" s="8"/>
      <c r="F93" s="8"/>
      <c r="G93" s="8"/>
      <c r="H93" s="8"/>
      <c r="I93" s="8"/>
      <c r="J93" s="8"/>
      <c r="K93" s="8"/>
    </row>
    <row r="94" spans="1:11" x14ac:dyDescent="0.25">
      <c r="A94" s="66" t="s">
        <v>78</v>
      </c>
      <c r="B94" s="66" t="s">
        <v>94</v>
      </c>
      <c r="C94" s="67" t="s">
        <v>115</v>
      </c>
      <c r="D94" s="66"/>
      <c r="E94" s="8"/>
      <c r="F94" s="8"/>
      <c r="G94" s="8"/>
      <c r="H94" s="8"/>
      <c r="I94" s="8"/>
      <c r="J94" s="8"/>
      <c r="K94" s="8"/>
    </row>
    <row r="95" spans="1:11" x14ac:dyDescent="0.25">
      <c r="A95" s="66" t="s">
        <v>78</v>
      </c>
      <c r="B95" s="66" t="s">
        <v>95</v>
      </c>
      <c r="C95" s="67" t="s">
        <v>116</v>
      </c>
      <c r="D95" s="66"/>
      <c r="E95" s="8"/>
      <c r="F95" s="8"/>
      <c r="G95" s="8"/>
      <c r="H95" s="8"/>
      <c r="I95" s="8"/>
      <c r="J95" s="8"/>
      <c r="K95" s="8"/>
    </row>
    <row r="96" spans="1:11" x14ac:dyDescent="0.25">
      <c r="A96" s="66" t="s">
        <v>78</v>
      </c>
      <c r="B96" s="66" t="s">
        <v>96</v>
      </c>
      <c r="C96" s="67" t="s">
        <v>117</v>
      </c>
      <c r="D96" s="66"/>
      <c r="E96" s="8"/>
      <c r="F96" s="8"/>
      <c r="G96" s="8"/>
      <c r="H96" s="8"/>
      <c r="I96" s="8"/>
      <c r="J96" s="8"/>
      <c r="K96" s="8"/>
    </row>
    <row r="97" spans="1:11" x14ac:dyDescent="0.25">
      <c r="A97" s="66" t="s">
        <v>78</v>
      </c>
      <c r="B97" s="66" t="s">
        <v>97</v>
      </c>
      <c r="C97" s="67" t="s">
        <v>118</v>
      </c>
      <c r="D97" s="66"/>
      <c r="E97" s="8"/>
      <c r="F97" s="8"/>
      <c r="G97" s="8"/>
      <c r="H97" s="8"/>
      <c r="I97" s="8"/>
      <c r="J97" s="8"/>
      <c r="K97" s="8"/>
    </row>
    <row r="98" spans="1:11" x14ac:dyDescent="0.25">
      <c r="A98" s="66" t="s">
        <v>78</v>
      </c>
      <c r="B98" s="66" t="s">
        <v>98</v>
      </c>
      <c r="C98" s="67" t="s">
        <v>119</v>
      </c>
      <c r="D98" s="66"/>
      <c r="E98" s="8"/>
      <c r="F98" s="8"/>
      <c r="G98" s="8"/>
      <c r="H98" s="8"/>
      <c r="I98" s="8"/>
      <c r="J98" s="8"/>
      <c r="K98" s="8"/>
    </row>
    <row r="99" spans="1:11" x14ac:dyDescent="0.25">
      <c r="A99" s="66" t="s">
        <v>78</v>
      </c>
      <c r="B99" s="66" t="s">
        <v>98</v>
      </c>
      <c r="C99" s="67" t="s">
        <v>120</v>
      </c>
      <c r="D99" s="66"/>
      <c r="E99" s="8"/>
      <c r="F99" s="8"/>
      <c r="G99" s="8"/>
      <c r="H99" s="8"/>
      <c r="I99" s="8"/>
      <c r="J99" s="8"/>
      <c r="K99" s="8"/>
    </row>
    <row r="100" spans="1:11" x14ac:dyDescent="0.25">
      <c r="A100" s="66" t="s">
        <v>78</v>
      </c>
      <c r="B100" s="66" t="s">
        <v>99</v>
      </c>
      <c r="C100" s="67" t="s">
        <v>121</v>
      </c>
      <c r="D100" s="66"/>
      <c r="E100" s="8"/>
      <c r="F100" s="8"/>
      <c r="G100" s="8"/>
      <c r="H100" s="8"/>
      <c r="I100" s="8"/>
      <c r="J100" s="8"/>
      <c r="K100" s="8"/>
    </row>
    <row r="101" spans="1:11" x14ac:dyDescent="0.25">
      <c r="A101" s="66" t="s">
        <v>78</v>
      </c>
      <c r="B101" s="66" t="s">
        <v>99</v>
      </c>
      <c r="C101" s="67" t="s">
        <v>122</v>
      </c>
      <c r="D101" s="66"/>
      <c r="E101" s="8"/>
      <c r="F101" s="8"/>
      <c r="G101" s="8"/>
      <c r="H101" s="8"/>
      <c r="I101" s="8"/>
      <c r="J101" s="8"/>
      <c r="K101" s="8"/>
    </row>
    <row r="102" spans="1:11" x14ac:dyDescent="0.25">
      <c r="A102" s="66" t="s">
        <v>79</v>
      </c>
      <c r="B102" s="66"/>
      <c r="C102" s="66" t="s">
        <v>224</v>
      </c>
      <c r="D102" s="66"/>
      <c r="E102" s="8"/>
      <c r="F102" s="8"/>
      <c r="G102" s="8"/>
      <c r="H102" s="8"/>
      <c r="I102" s="8"/>
      <c r="J102" s="8"/>
      <c r="K102" s="8"/>
    </row>
    <row r="103" spans="1:11" x14ac:dyDescent="0.25">
      <c r="A103" s="8"/>
      <c r="B103" s="8"/>
      <c r="C103" s="8"/>
      <c r="D103" s="8"/>
      <c r="E103" s="8"/>
      <c r="F103" s="8"/>
      <c r="G103" s="8"/>
      <c r="H103" s="8"/>
      <c r="I103" s="8"/>
      <c r="J103" s="8"/>
      <c r="K103" s="8"/>
    </row>
    <row r="104" spans="1:11" x14ac:dyDescent="0.25">
      <c r="A104" s="8"/>
      <c r="B104" s="8"/>
      <c r="C104" s="8"/>
      <c r="D104" s="8"/>
      <c r="E104" s="8"/>
      <c r="F104" s="8"/>
      <c r="G104" s="8"/>
      <c r="H104" s="8"/>
      <c r="I104" s="8"/>
      <c r="J104" s="8"/>
      <c r="K104" s="8"/>
    </row>
    <row r="105" spans="1:11" x14ac:dyDescent="0.25">
      <c r="A105" s="8"/>
      <c r="B105" s="8"/>
      <c r="C105" s="8"/>
      <c r="D105" s="8"/>
      <c r="E105" s="8"/>
      <c r="F105" s="8"/>
      <c r="G105" s="8"/>
      <c r="H105" s="8"/>
      <c r="I105" s="8"/>
      <c r="J105" s="8"/>
      <c r="K105" s="8"/>
    </row>
    <row r="106" spans="1:11" x14ac:dyDescent="0.25">
      <c r="A106" s="8" t="s">
        <v>132</v>
      </c>
      <c r="B106" s="8"/>
      <c r="C106" s="8"/>
      <c r="D106" s="8"/>
      <c r="E106" s="8"/>
      <c r="F106" s="8"/>
      <c r="G106" s="8"/>
      <c r="H106" s="8"/>
      <c r="I106" s="8"/>
      <c r="J106" s="8"/>
      <c r="K106" s="8"/>
    </row>
    <row r="107" spans="1:11" x14ac:dyDescent="0.25">
      <c r="A107" s="8" t="s">
        <v>133</v>
      </c>
      <c r="B107" s="8"/>
      <c r="C107" s="8"/>
      <c r="D107" s="8"/>
      <c r="E107" s="8"/>
      <c r="F107" s="8"/>
      <c r="G107" s="8"/>
      <c r="H107" s="8"/>
      <c r="I107" s="8"/>
      <c r="J107" s="8"/>
      <c r="K107" s="8"/>
    </row>
    <row r="108" spans="1:11" x14ac:dyDescent="0.25">
      <c r="A108" s="8" t="s">
        <v>134</v>
      </c>
      <c r="B108" s="8"/>
      <c r="C108" s="8"/>
      <c r="D108" s="8"/>
      <c r="E108" s="8"/>
      <c r="F108" s="8"/>
      <c r="G108" s="8"/>
      <c r="H108" s="8"/>
      <c r="I108" s="8"/>
      <c r="J108" s="8"/>
      <c r="K108" s="8"/>
    </row>
    <row r="109" spans="1:11" x14ac:dyDescent="0.25">
      <c r="A109" s="8" t="s">
        <v>135</v>
      </c>
      <c r="B109" s="8"/>
      <c r="C109" s="8"/>
      <c r="D109" s="8"/>
      <c r="E109" s="8"/>
      <c r="F109" s="8"/>
      <c r="G109" s="8"/>
      <c r="H109" s="8"/>
      <c r="I109" s="8"/>
      <c r="J109" s="8"/>
      <c r="K109" s="8"/>
    </row>
    <row r="110" spans="1:11" x14ac:dyDescent="0.25">
      <c r="A110" s="8"/>
      <c r="B110" s="8"/>
      <c r="C110" s="8"/>
      <c r="D110" s="8"/>
      <c r="E110" s="8"/>
      <c r="F110" s="8"/>
      <c r="G110" s="8"/>
      <c r="H110" s="8"/>
      <c r="I110" s="8"/>
      <c r="J110" s="8"/>
      <c r="K110" s="8"/>
    </row>
    <row r="111" spans="1:11" x14ac:dyDescent="0.25">
      <c r="A111" s="8"/>
      <c r="B111" s="8"/>
      <c r="C111" s="8"/>
      <c r="D111" s="8"/>
      <c r="E111" s="8"/>
      <c r="F111" s="8"/>
      <c r="G111" s="8"/>
      <c r="H111" s="8"/>
      <c r="I111" s="8"/>
      <c r="J111" s="8"/>
      <c r="K111" s="8"/>
    </row>
    <row r="112" spans="1:11" x14ac:dyDescent="0.25">
      <c r="A112" s="8"/>
      <c r="B112" s="8"/>
      <c r="C112" s="8"/>
      <c r="D112" s="8"/>
      <c r="E112" s="8"/>
      <c r="F112" s="8"/>
      <c r="G112" s="8"/>
      <c r="H112" s="8"/>
      <c r="I112" s="8"/>
      <c r="J112" s="8"/>
      <c r="K112" s="8"/>
    </row>
  </sheetData>
  <pageMargins left="0.70866141732283472" right="0.70866141732283472" top="0.74803149606299213" bottom="0.74803149606299213" header="0.31496062992125984" footer="0.31496062992125984"/>
  <pageSetup paperSize="9" scale="44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9"/>
  <dimension ref="A1:O51"/>
  <sheetViews>
    <sheetView view="pageBreakPreview" topLeftCell="B4" zoomScale="80" zoomScaleNormal="73" zoomScaleSheetLayoutView="80" workbookViewId="0">
      <selection activeCell="B11" sqref="B11:B12"/>
    </sheetView>
  </sheetViews>
  <sheetFormatPr baseColWidth="10" defaultRowHeight="15" x14ac:dyDescent="0.25"/>
  <cols>
    <col min="1" max="1" width="6.42578125" customWidth="1"/>
    <col min="2" max="2" width="25.140625" customWidth="1"/>
    <col min="3" max="3" width="30.7109375" customWidth="1"/>
    <col min="4" max="4" width="19.28515625" bestFit="1" customWidth="1"/>
    <col min="5" max="5" width="17.5703125" customWidth="1"/>
    <col min="6" max="6" width="17.85546875" style="3" customWidth="1"/>
    <col min="7" max="7" width="14.28515625" style="3" customWidth="1"/>
    <col min="8" max="8" width="21" style="3" customWidth="1"/>
    <col min="9" max="9" width="28" customWidth="1"/>
    <col min="10" max="10" width="18.28515625" customWidth="1"/>
    <col min="11" max="11" width="18" style="3" customWidth="1"/>
    <col min="12" max="12" width="22.28515625" customWidth="1"/>
    <col min="13" max="13" width="18" customWidth="1"/>
    <col min="14" max="14" width="12.28515625" bestFit="1" customWidth="1"/>
    <col min="15" max="15" width="18.5703125" customWidth="1"/>
  </cols>
  <sheetData>
    <row r="1" spans="1:15" ht="15" customHeight="1" x14ac:dyDescent="0.25">
      <c r="A1" s="307"/>
      <c r="B1" s="307"/>
      <c r="C1" s="448" t="s">
        <v>223</v>
      </c>
      <c r="D1" s="449"/>
      <c r="E1" s="449"/>
      <c r="F1" s="449"/>
      <c r="G1" s="449"/>
      <c r="H1" s="449"/>
      <c r="I1" s="449"/>
      <c r="J1" s="449"/>
      <c r="K1" s="449"/>
      <c r="L1" s="449"/>
      <c r="M1" s="449"/>
      <c r="N1" s="312" t="s">
        <v>227</v>
      </c>
      <c r="O1" s="312"/>
    </row>
    <row r="2" spans="1:15" ht="15" customHeight="1" x14ac:dyDescent="0.25">
      <c r="A2" s="307"/>
      <c r="B2" s="307"/>
      <c r="C2" s="410"/>
      <c r="D2" s="451"/>
      <c r="E2" s="451"/>
      <c r="F2" s="451"/>
      <c r="G2" s="451"/>
      <c r="H2" s="451"/>
      <c r="I2" s="451"/>
      <c r="J2" s="451"/>
      <c r="K2" s="451"/>
      <c r="L2" s="451"/>
      <c r="M2" s="451"/>
      <c r="N2" s="312"/>
      <c r="O2" s="312"/>
    </row>
    <row r="3" spans="1:15" ht="15" customHeight="1" x14ac:dyDescent="0.25">
      <c r="A3" s="307"/>
      <c r="B3" s="307"/>
      <c r="C3" s="410"/>
      <c r="D3" s="451"/>
      <c r="E3" s="451"/>
      <c r="F3" s="451"/>
      <c r="G3" s="451"/>
      <c r="H3" s="451"/>
      <c r="I3" s="451"/>
      <c r="J3" s="451"/>
      <c r="K3" s="451"/>
      <c r="L3" s="451"/>
      <c r="M3" s="451"/>
      <c r="N3" s="312"/>
      <c r="O3" s="312"/>
    </row>
    <row r="4" spans="1:15" ht="15" customHeight="1" x14ac:dyDescent="0.25">
      <c r="A4" s="307"/>
      <c r="B4" s="307"/>
      <c r="C4" s="410"/>
      <c r="D4" s="451"/>
      <c r="E4" s="451"/>
      <c r="F4" s="451"/>
      <c r="G4" s="451"/>
      <c r="H4" s="451"/>
      <c r="I4" s="451"/>
      <c r="J4" s="451"/>
      <c r="K4" s="451"/>
      <c r="L4" s="451"/>
      <c r="M4" s="451"/>
      <c r="N4" s="312"/>
      <c r="O4" s="312"/>
    </row>
    <row r="5" spans="1:15" ht="15" customHeight="1" x14ac:dyDescent="0.25">
      <c r="A5" s="307"/>
      <c r="B5" s="307"/>
      <c r="C5" s="410"/>
      <c r="D5" s="451"/>
      <c r="E5" s="451"/>
      <c r="F5" s="451"/>
      <c r="G5" s="451"/>
      <c r="H5" s="451"/>
      <c r="I5" s="451"/>
      <c r="J5" s="451"/>
      <c r="K5" s="451"/>
      <c r="L5" s="451"/>
      <c r="M5" s="451"/>
      <c r="N5" s="170" t="s">
        <v>229</v>
      </c>
      <c r="O5" s="170" t="s">
        <v>230</v>
      </c>
    </row>
    <row r="6" spans="1:15" ht="15" customHeight="1" x14ac:dyDescent="0.25">
      <c r="A6" s="307"/>
      <c r="B6" s="307"/>
      <c r="C6" s="410"/>
      <c r="D6" s="451"/>
      <c r="E6" s="451"/>
      <c r="F6" s="451"/>
      <c r="G6" s="451"/>
      <c r="H6" s="451"/>
      <c r="I6" s="451"/>
      <c r="J6" s="451"/>
      <c r="K6" s="451"/>
      <c r="L6" s="451"/>
      <c r="M6" s="451"/>
      <c r="N6" s="170" t="s">
        <v>231</v>
      </c>
      <c r="O6" s="166">
        <v>3</v>
      </c>
    </row>
    <row r="7" spans="1:15" ht="15.75" customHeight="1" x14ac:dyDescent="0.25">
      <c r="A7" s="307"/>
      <c r="B7" s="307"/>
      <c r="C7" s="413"/>
      <c r="D7" s="414"/>
      <c r="E7" s="414"/>
      <c r="F7" s="414"/>
      <c r="G7" s="414"/>
      <c r="H7" s="414"/>
      <c r="I7" s="414"/>
      <c r="J7" s="414"/>
      <c r="K7" s="414"/>
      <c r="L7" s="414"/>
      <c r="M7" s="414"/>
      <c r="N7" s="170" t="s">
        <v>232</v>
      </c>
      <c r="O7" s="233">
        <v>43783</v>
      </c>
    </row>
    <row r="8" spans="1:15" s="3" customFormat="1" ht="15.75" customHeight="1" x14ac:dyDescent="0.25">
      <c r="A8" s="666" t="s">
        <v>237</v>
      </c>
      <c r="B8" s="666"/>
      <c r="C8" s="299" t="s">
        <v>415</v>
      </c>
      <c r="D8" s="667"/>
      <c r="E8" s="302" t="s">
        <v>238</v>
      </c>
      <c r="F8" s="302"/>
      <c r="G8" s="303" t="s">
        <v>423</v>
      </c>
      <c r="H8" s="303"/>
      <c r="I8" s="303"/>
      <c r="J8" s="666" t="s">
        <v>445</v>
      </c>
      <c r="K8" s="666"/>
      <c r="L8" s="669" t="s">
        <v>446</v>
      </c>
      <c r="M8" s="670"/>
      <c r="N8" s="670"/>
      <c r="O8" s="670"/>
    </row>
    <row r="9" spans="1:15" x14ac:dyDescent="0.25">
      <c r="A9" s="666"/>
      <c r="B9" s="666"/>
      <c r="C9" s="301"/>
      <c r="D9" s="668"/>
      <c r="E9" s="302"/>
      <c r="F9" s="302"/>
      <c r="G9" s="303"/>
      <c r="H9" s="303"/>
      <c r="I9" s="303"/>
      <c r="J9" s="666"/>
      <c r="K9" s="666"/>
      <c r="L9" s="671"/>
      <c r="M9" s="672"/>
      <c r="N9" s="672"/>
      <c r="O9" s="672"/>
    </row>
    <row r="10" spans="1:15" ht="36.75" customHeight="1" thickBot="1" x14ac:dyDescent="0.3">
      <c r="A10" s="142" t="s">
        <v>190</v>
      </c>
      <c r="B10" s="142" t="s">
        <v>173</v>
      </c>
      <c r="C10" s="142" t="s">
        <v>174</v>
      </c>
      <c r="D10" s="142" t="s">
        <v>0</v>
      </c>
      <c r="E10" s="142" t="s">
        <v>273</v>
      </c>
      <c r="F10" s="142" t="s">
        <v>27</v>
      </c>
      <c r="G10" s="142" t="s">
        <v>1</v>
      </c>
      <c r="H10" s="142" t="s">
        <v>2</v>
      </c>
      <c r="I10" s="142" t="s">
        <v>191</v>
      </c>
      <c r="J10" s="142" t="s">
        <v>7</v>
      </c>
      <c r="K10" s="142" t="s">
        <v>212</v>
      </c>
      <c r="L10" s="142" t="s">
        <v>211</v>
      </c>
      <c r="M10" s="142" t="s">
        <v>193</v>
      </c>
      <c r="N10" s="142" t="s">
        <v>213</v>
      </c>
      <c r="O10" s="142" t="s">
        <v>242</v>
      </c>
    </row>
    <row r="11" spans="1:15" ht="90" customHeight="1" x14ac:dyDescent="0.25">
      <c r="A11" s="684" t="str">
        <f>'2.Identificacion_Riesgos'!A10</f>
        <v>R1</v>
      </c>
      <c r="B11" s="632" t="str">
        <f>'2.Identificacion_Riesgos'!E10</f>
        <v>Las propuestas inscritas en cada una de las convocatorias no sean suficientes para entregrar y ejecutar  la totalidad de los recursos asignados.</v>
      </c>
      <c r="C11" s="234" t="str">
        <f>'2.Identificacion_Riesgos'!F10</f>
        <v>1. Los canales de difusión utilizados no integran la totalidad de la poblción objetivo.</v>
      </c>
      <c r="D11" s="632" t="str">
        <f>'2.Identificacion_Riesgos'!G10</f>
        <v xml:space="preserve">1, Incumplimiento metas institucionales.
2, Desaprovechamiento de los recuros destinados para las convocatorias </v>
      </c>
      <c r="E11" s="632" t="str">
        <f>'2.Identificacion_Riesgos'!H10</f>
        <v>Operativos</v>
      </c>
      <c r="F11" s="673" t="str">
        <f>'2.Identificacion_Riesgos'!I10</f>
        <v>Posible</v>
      </c>
      <c r="G11" s="673" t="str">
        <f>'2.Identificacion_Riesgos'!K10</f>
        <v>Menor</v>
      </c>
      <c r="H11" s="673" t="str">
        <f>'2.Identificacion_Riesgos'!M10</f>
        <v>MODERADO 28%</v>
      </c>
      <c r="I11" s="156" t="str">
        <f>'3.Controles'!E9</f>
        <v>Se diseña un plan de comunicación y difusión de las convocatorias junto con la oficina asesora de comunicaciones.</v>
      </c>
      <c r="J11" s="675" t="str">
        <f>'2.Identificacion_Riesgos'!U10</f>
        <v>BAJO 4%</v>
      </c>
      <c r="K11" s="692" t="str">
        <f>'2.Identificacion_Riesgos'!V10</f>
        <v>REDUCIRLO O MITIGARLO</v>
      </c>
      <c r="L11" s="673" t="str">
        <f>'5.Plan Manejo'!F13</f>
        <v>De acuerdo con el PR-FOM-04 Programa distrital de estímulos, se asignan las responsabilidades de cada étapa.</v>
      </c>
      <c r="M11" s="632" t="str">
        <f>'5.Plan Manejo'!L13</f>
        <v>Dirección de Fomento (Profesionales encargados de la convocatoria)</v>
      </c>
      <c r="N11" s="163">
        <f>'5.Plan Manejo'!J13</f>
        <v>44530</v>
      </c>
      <c r="O11" s="690" t="str">
        <f>'2.Identificacion_Riesgos'!D10</f>
        <v>Dirección de Fomento</v>
      </c>
    </row>
    <row r="12" spans="1:15" ht="174" customHeight="1" thickBot="1" x14ac:dyDescent="0.3">
      <c r="A12" s="685"/>
      <c r="B12" s="633"/>
      <c r="C12" s="160" t="str">
        <f>'2.Identificacion_Riesgos'!F11</f>
        <v>2, La formulación de las convocatorias no contempló un análisis profundo de la población objetivo de la convocatoria.</v>
      </c>
      <c r="D12" s="633"/>
      <c r="E12" s="633"/>
      <c r="F12" s="662"/>
      <c r="G12" s="662"/>
      <c r="H12" s="662"/>
      <c r="I12" s="157" t="str">
        <f>'3.Controles'!E10</f>
        <v>Se verifica que la información correspondiente a la formulación de la convocatoria este acorde con las condiciones establecidas.</v>
      </c>
      <c r="J12" s="676"/>
      <c r="K12" s="693"/>
      <c r="L12" s="674"/>
      <c r="M12" s="633"/>
      <c r="N12" s="162">
        <f>'5.Plan Manejo'!J17</f>
        <v>44500</v>
      </c>
      <c r="O12" s="691"/>
    </row>
    <row r="13" spans="1:15" ht="96.75" customHeight="1" x14ac:dyDescent="0.25">
      <c r="A13" s="684" t="str">
        <f>'2.Identificacion_Riesgos'!A12</f>
        <v>R2</v>
      </c>
      <c r="B13" s="632" t="str">
        <f>'2.Identificacion_Riesgos'!E12</f>
        <v>Incumplimiento en la ejecución de las actividades planteadas en los proyectos ganadores de las convocatorias.</v>
      </c>
      <c r="C13" s="159" t="str">
        <f>'2.Identificacion_Riesgos'!F12</f>
        <v>1,No se presta el acompañamiento adecuado por parte de las SCRD para el cumpliento de las actividades.</v>
      </c>
      <c r="D13" s="632" t="str">
        <f>'2.Identificacion_Riesgos'!G12</f>
        <v>1, Perdida de creidibilidad de los proceso que adelanta la entidad.
2, Sanciones disiplinarias.</v>
      </c>
      <c r="E13" s="632" t="str">
        <f>'2.Identificacion_Riesgos'!H12</f>
        <v>Cumplimiento</v>
      </c>
      <c r="F13" s="673" t="str">
        <f>'2.Identificacion_Riesgos'!I12</f>
        <v>Raro</v>
      </c>
      <c r="G13" s="673" t="str">
        <f>'2.Identificacion_Riesgos'!K12</f>
        <v>Menor</v>
      </c>
      <c r="H13" s="673" t="str">
        <f>'2.Identificacion_Riesgos'!M12</f>
        <v>BAJO 16%</v>
      </c>
      <c r="I13" s="156" t="str">
        <f>'3.Controles'!E13</f>
        <v>Se verifica el cumplimiento de las actividades a través del acompañamiento de cada uno de  los responsables encargados.</v>
      </c>
      <c r="J13" s="675" t="str">
        <f>'2.Identificacion_Riesgos'!U12</f>
        <v>BAJO 4%</v>
      </c>
      <c r="K13" s="677" t="str">
        <f>'2.Identificacion_Riesgos'!V12</f>
        <v>REDUCIRLO O MITIGARLO</v>
      </c>
      <c r="L13" s="673" t="str">
        <f>'5.Plan Manejo'!F21</f>
        <v xml:space="preserve">De acuerdo con el PR-FOM-04 Programa distrital de estímulos, se asignan las responsabilidades de cada étapa. </v>
      </c>
      <c r="M13" s="632" t="str">
        <f>'5.Plan Manejo'!L21</f>
        <v>Dirección de Fomento (Profesionales encargados de la convocatoria)</v>
      </c>
      <c r="N13" s="247">
        <f>'5.Plan Manejo'!J21</f>
        <v>44530</v>
      </c>
      <c r="O13" s="687" t="str">
        <f>'2.Identificacion_Riesgos'!D12</f>
        <v>Dirección de Fomento</v>
      </c>
    </row>
    <row r="14" spans="1:15" ht="68.25" customHeight="1" thickBot="1" x14ac:dyDescent="0.3">
      <c r="A14" s="685"/>
      <c r="B14" s="633"/>
      <c r="C14" s="160" t="str">
        <f>'2.Identificacion_Riesgos'!F13</f>
        <v>2, El proceso de evaluación no identifica las falencias en la formulación de los proyectos.</v>
      </c>
      <c r="D14" s="633"/>
      <c r="E14" s="633"/>
      <c r="F14" s="662"/>
      <c r="G14" s="662"/>
      <c r="H14" s="662"/>
      <c r="I14" s="157" t="str">
        <f>'3.Controles'!E14</f>
        <v>Se realiza proceso de evaluación a cada una de las propuestas participantes.</v>
      </c>
      <c r="J14" s="676"/>
      <c r="K14" s="678"/>
      <c r="L14" s="674"/>
      <c r="M14" s="633"/>
      <c r="N14" s="162">
        <f>'5.Plan Manejo'!J25</f>
        <v>44530</v>
      </c>
      <c r="O14" s="688"/>
    </row>
    <row r="15" spans="1:15" ht="75" x14ac:dyDescent="0.25">
      <c r="A15" s="684" t="str">
        <f>'2.Identificacion_Riesgos'!A14</f>
        <v>R3</v>
      </c>
      <c r="B15" s="632" t="str">
        <f>'2.Identificacion_Riesgos'!E14</f>
        <v>Manipulación de la información para que los participantes reciban un beneficio economico sin cumplir con los requisitos establecidos, para beneficio porpio o de un tercero.</v>
      </c>
      <c r="C15" s="159" t="str">
        <f>'2.Identificacion_Riesgos'!F14</f>
        <v>1, No se realiza la adecuada verificación de las propuestas por parte de el misional encragado de la convocatoria.</v>
      </c>
      <c r="D15" s="632" t="str">
        <f>'2.Identificacion_Riesgos'!G14</f>
        <v>Perdida de credibilidad de los programas, generando sanciones disciplinarias, fiscales y penales.</v>
      </c>
      <c r="E15" s="632" t="str">
        <f>'2.Identificacion_Riesgos'!H14</f>
        <v>Corrupcion</v>
      </c>
      <c r="F15" s="673" t="str">
        <f>'2.Identificacion_Riesgos'!I14</f>
        <v>Posible</v>
      </c>
      <c r="G15" s="673" t="str">
        <f>'2.Identificacion_Riesgos'!K14</f>
        <v>Moderado</v>
      </c>
      <c r="H15" s="673" t="str">
        <f>'2.Identificacion_Riesgos'!M14</f>
        <v>ALTO 52%</v>
      </c>
      <c r="I15" s="156" t="str">
        <f>'3.Controles'!E17</f>
        <v>Verificación del cumplimiento de los requisitos para cada participante</v>
      </c>
      <c r="J15" s="675" t="str">
        <f>'2.Identificacion_Riesgos'!U14</f>
        <v>BAJO 4%</v>
      </c>
      <c r="K15" s="677" t="str">
        <f>'2.Identificacion_Riesgos'!V14</f>
        <v>REDUCIRLO O MITIGARLO</v>
      </c>
      <c r="L15" s="286" t="str">
        <f>'5.Plan Manejo'!F26</f>
        <v>Documentar en el respectivo expediente de la convocatoria los análisis y evaluaciones realizadas.</v>
      </c>
      <c r="M15" s="632" t="str">
        <f>'5.Plan Manejo'!L26</f>
        <v>Dirección de Fomento (Profesionales encargados de la convocatoria)</v>
      </c>
      <c r="N15" s="247">
        <f>'5.Plan Manejo'!J26</f>
        <v>44530</v>
      </c>
      <c r="O15" s="687" t="str">
        <f>'2.Identificacion_Riesgos'!D14</f>
        <v>Dirección de Fomento</v>
      </c>
    </row>
    <row r="16" spans="1:15" ht="136.5" customHeight="1" x14ac:dyDescent="0.25">
      <c r="A16" s="685"/>
      <c r="B16" s="633"/>
      <c r="C16" s="160" t="str">
        <f>'2.Identificacion_Riesgos'!F15</f>
        <v>2, El proceso de evaluación por los jurados no cumple con los criterios establecidos por la convocatoria</v>
      </c>
      <c r="D16" s="633"/>
      <c r="E16" s="633"/>
      <c r="F16" s="662"/>
      <c r="G16" s="662"/>
      <c r="H16" s="662"/>
      <c r="I16" s="157" t="str">
        <f>'3.Controles'!E18</f>
        <v>Distribución del proceso de evaluaciones en los diferentes responsables de la convocatoria.</v>
      </c>
      <c r="J16" s="676"/>
      <c r="K16" s="678"/>
      <c r="L16" s="287" t="str">
        <f>'5.Plan Manejo'!F28</f>
        <v>De acuerdo con el PR-FOM-04 Programa distrital de estímulos, se asignan las responsabilidades de cada étapa de evaluación.</v>
      </c>
      <c r="M16" s="633"/>
      <c r="N16" s="248">
        <f>'5.Plan Manejo'!J28</f>
        <v>44530</v>
      </c>
      <c r="O16" s="688"/>
    </row>
    <row r="17" spans="1:15" hidden="1" x14ac:dyDescent="0.25">
      <c r="A17" s="684" t="str">
        <f>'2.Identificacion_Riesgos'!A16</f>
        <v>R4</v>
      </c>
      <c r="B17" s="632">
        <f>'2.Identificacion_Riesgos'!E16</f>
        <v>0</v>
      </c>
      <c r="C17" s="159">
        <f>'2.Identificacion_Riesgos'!F16</f>
        <v>0</v>
      </c>
      <c r="D17" s="632">
        <f>'2.Identificacion_Riesgos'!G16</f>
        <v>0</v>
      </c>
      <c r="E17" s="632">
        <f>'2.Identificacion_Riesgos'!H16</f>
        <v>0</v>
      </c>
      <c r="F17" s="673">
        <f>'2.Identificacion_Riesgos'!I16</f>
        <v>0</v>
      </c>
      <c r="G17" s="673">
        <f>'2.Identificacion_Riesgos'!K16</f>
        <v>0</v>
      </c>
      <c r="H17" s="673">
        <f>'2.Identificacion_Riesgos'!M16</f>
        <v>0</v>
      </c>
      <c r="I17" s="156">
        <f>'3.Controles'!E21</f>
        <v>0</v>
      </c>
      <c r="J17" s="675">
        <f>'2.Identificacion_Riesgos'!U16</f>
        <v>0</v>
      </c>
      <c r="K17" s="677">
        <f>'2.Identificacion_Riesgos'!V16</f>
        <v>0</v>
      </c>
      <c r="L17" s="159">
        <f>'5.Plan Manejo'!F30</f>
        <v>0</v>
      </c>
      <c r="M17" s="679">
        <f>'5.Plan Manejo'!L30</f>
        <v>0</v>
      </c>
      <c r="N17" s="163">
        <f>'5.Plan Manejo'!J33</f>
        <v>0</v>
      </c>
      <c r="O17" s="687">
        <f>'2.Identificacion_Riesgos'!D16</f>
        <v>0</v>
      </c>
    </row>
    <row r="18" spans="1:15" hidden="1" x14ac:dyDescent="0.25">
      <c r="A18" s="685"/>
      <c r="B18" s="633"/>
      <c r="C18" s="160">
        <f>'2.Identificacion_Riesgos'!F17</f>
        <v>0</v>
      </c>
      <c r="D18" s="633"/>
      <c r="E18" s="633"/>
      <c r="F18" s="662"/>
      <c r="G18" s="662"/>
      <c r="H18" s="662"/>
      <c r="I18" s="157">
        <f>'3.Controles'!E22</f>
        <v>0</v>
      </c>
      <c r="J18" s="676"/>
      <c r="K18" s="678"/>
      <c r="L18" s="160">
        <f>'5.Plan Manejo'!F34</f>
        <v>0</v>
      </c>
      <c r="M18" s="680"/>
      <c r="N18" s="162">
        <f>'5.Plan Manejo'!J37</f>
        <v>0</v>
      </c>
      <c r="O18" s="688"/>
    </row>
    <row r="19" spans="1:15" hidden="1" x14ac:dyDescent="0.25">
      <c r="A19" s="685"/>
      <c r="B19" s="633"/>
      <c r="C19" s="160">
        <f>'2.Identificacion_Riesgos'!F18</f>
        <v>0</v>
      </c>
      <c r="D19" s="633"/>
      <c r="E19" s="633"/>
      <c r="F19" s="662"/>
      <c r="G19" s="662"/>
      <c r="H19" s="662"/>
      <c r="I19" s="157">
        <f>'3.Controles'!E23</f>
        <v>0</v>
      </c>
      <c r="J19" s="676"/>
      <c r="K19" s="678"/>
      <c r="L19" s="160">
        <f>'5.Plan Manejo'!F38</f>
        <v>0</v>
      </c>
      <c r="M19" s="680"/>
      <c r="N19" s="162">
        <f>'5.Plan Manejo'!J37</f>
        <v>0</v>
      </c>
      <c r="O19" s="688"/>
    </row>
    <row r="20" spans="1:15" hidden="1" x14ac:dyDescent="0.25">
      <c r="A20" s="685"/>
      <c r="B20" s="633"/>
      <c r="C20" s="160">
        <f>'2.Identificacion_Riesgos'!F19</f>
        <v>0</v>
      </c>
      <c r="D20" s="633"/>
      <c r="E20" s="633"/>
      <c r="F20" s="662"/>
      <c r="G20" s="662"/>
      <c r="H20" s="662"/>
      <c r="I20" s="157">
        <f>'3.Controles'!E24</f>
        <v>0</v>
      </c>
      <c r="J20" s="676"/>
      <c r="K20" s="678"/>
      <c r="L20" s="160">
        <f>'5.Plan Manejo'!F42</f>
        <v>0</v>
      </c>
      <c r="M20" s="680"/>
      <c r="N20" s="162">
        <f>'5.Plan Manejo'!J45</f>
        <v>0</v>
      </c>
      <c r="O20" s="688"/>
    </row>
    <row r="21" spans="1:15" ht="15.75" hidden="1" thickBot="1" x14ac:dyDescent="0.3">
      <c r="A21" s="686"/>
      <c r="B21" s="634"/>
      <c r="C21" s="161">
        <f>'2.Identificacion_Riesgos'!F20</f>
        <v>0</v>
      </c>
      <c r="D21" s="634"/>
      <c r="E21" s="634"/>
      <c r="F21" s="674"/>
      <c r="G21" s="674"/>
      <c r="H21" s="674"/>
      <c r="I21" s="158">
        <f>'3.Controles'!E25</f>
        <v>0</v>
      </c>
      <c r="J21" s="682"/>
      <c r="K21" s="683"/>
      <c r="L21" s="161">
        <f>'5.Plan Manejo'!F46</f>
        <v>0</v>
      </c>
      <c r="M21" s="681"/>
      <c r="N21" s="164">
        <f>'5.Plan Manejo'!J49</f>
        <v>0</v>
      </c>
      <c r="O21" s="689"/>
    </row>
    <row r="22" spans="1:15" hidden="1" x14ac:dyDescent="0.25">
      <c r="A22" s="684" t="str">
        <f>'2.Identificacion_Riesgos'!A21</f>
        <v>R5</v>
      </c>
      <c r="B22" s="632">
        <f>'2.Identificacion_Riesgos'!E21</f>
        <v>0</v>
      </c>
      <c r="C22" s="159">
        <f>'2.Identificacion_Riesgos'!F21</f>
        <v>0</v>
      </c>
      <c r="D22" s="632">
        <f>'2.Identificacion_Riesgos'!G21</f>
        <v>0</v>
      </c>
      <c r="E22" s="632">
        <f>'2.Identificacion_Riesgos'!H21</f>
        <v>0</v>
      </c>
      <c r="F22" s="673">
        <f>'2.Identificacion_Riesgos'!I21</f>
        <v>0</v>
      </c>
      <c r="G22" s="673">
        <f>'2.Identificacion_Riesgos'!K21</f>
        <v>0</v>
      </c>
      <c r="H22" s="673">
        <f>'2.Identificacion_Riesgos'!M21</f>
        <v>0</v>
      </c>
      <c r="I22" s="156">
        <f>'3.Controles'!E29</f>
        <v>0</v>
      </c>
      <c r="J22" s="675">
        <f>'2.Identificacion_Riesgos'!U21</f>
        <v>0</v>
      </c>
      <c r="K22" s="677">
        <f>'2.Identificacion_Riesgos'!V21</f>
        <v>0</v>
      </c>
      <c r="L22" s="159">
        <f>'5.Plan Manejo'!F50</f>
        <v>0</v>
      </c>
      <c r="M22" s="679">
        <f>'5.Plan Manejo'!L50</f>
        <v>0</v>
      </c>
      <c r="N22" s="163">
        <f>'5.Plan Manejo'!J53</f>
        <v>0</v>
      </c>
      <c r="O22" s="687">
        <f>'2.Identificacion_Riesgos'!D21</f>
        <v>0</v>
      </c>
    </row>
    <row r="23" spans="1:15" hidden="1" x14ac:dyDescent="0.25">
      <c r="A23" s="685"/>
      <c r="B23" s="633"/>
      <c r="C23" s="160">
        <f>'2.Identificacion_Riesgos'!F22</f>
        <v>0</v>
      </c>
      <c r="D23" s="633"/>
      <c r="E23" s="633"/>
      <c r="F23" s="662"/>
      <c r="G23" s="662"/>
      <c r="H23" s="662"/>
      <c r="I23" s="157">
        <f>'3.Controles'!E30</f>
        <v>0</v>
      </c>
      <c r="J23" s="676"/>
      <c r="K23" s="678"/>
      <c r="L23" s="160">
        <f>'5.Plan Manejo'!F54</f>
        <v>0</v>
      </c>
      <c r="M23" s="680"/>
      <c r="N23" s="162">
        <f>'5.Plan Manejo'!J57</f>
        <v>0</v>
      </c>
      <c r="O23" s="688"/>
    </row>
    <row r="24" spans="1:15" hidden="1" x14ac:dyDescent="0.25">
      <c r="A24" s="685"/>
      <c r="B24" s="633"/>
      <c r="C24" s="160">
        <f>'2.Identificacion_Riesgos'!F23</f>
        <v>0</v>
      </c>
      <c r="D24" s="633"/>
      <c r="E24" s="633"/>
      <c r="F24" s="662"/>
      <c r="G24" s="662"/>
      <c r="H24" s="662"/>
      <c r="I24" s="157">
        <f>'3.Controles'!E31</f>
        <v>0</v>
      </c>
      <c r="J24" s="676"/>
      <c r="K24" s="678"/>
      <c r="L24" s="160">
        <f>'5.Plan Manejo'!F58</f>
        <v>0</v>
      </c>
      <c r="M24" s="680"/>
      <c r="N24" s="162">
        <f>'5.Plan Manejo'!J61</f>
        <v>0</v>
      </c>
      <c r="O24" s="688"/>
    </row>
    <row r="25" spans="1:15" hidden="1" x14ac:dyDescent="0.25">
      <c r="A25" s="685"/>
      <c r="B25" s="633"/>
      <c r="C25" s="160">
        <f>'2.Identificacion_Riesgos'!F24</f>
        <v>0</v>
      </c>
      <c r="D25" s="633"/>
      <c r="E25" s="633"/>
      <c r="F25" s="662"/>
      <c r="G25" s="662"/>
      <c r="H25" s="662"/>
      <c r="I25" s="157">
        <f>'3.Controles'!E32</f>
        <v>0</v>
      </c>
      <c r="J25" s="676"/>
      <c r="K25" s="678"/>
      <c r="L25" s="160">
        <f>'5.Plan Manejo'!F62</f>
        <v>0</v>
      </c>
      <c r="M25" s="680"/>
      <c r="N25" s="162">
        <f>'5.Plan Manejo'!J65</f>
        <v>0</v>
      </c>
      <c r="O25" s="688"/>
    </row>
    <row r="26" spans="1:15" ht="15.75" hidden="1" thickBot="1" x14ac:dyDescent="0.3">
      <c r="A26" s="686"/>
      <c r="B26" s="634"/>
      <c r="C26" s="161">
        <f>'2.Identificacion_Riesgos'!F25</f>
        <v>0</v>
      </c>
      <c r="D26" s="634"/>
      <c r="E26" s="634"/>
      <c r="F26" s="674"/>
      <c r="G26" s="674"/>
      <c r="H26" s="674"/>
      <c r="I26" s="158">
        <f>'3.Controles'!E33</f>
        <v>0</v>
      </c>
      <c r="J26" s="682"/>
      <c r="K26" s="683"/>
      <c r="L26" s="161">
        <f>'5.Plan Manejo'!F66</f>
        <v>0</v>
      </c>
      <c r="M26" s="681"/>
      <c r="N26" s="164">
        <f>'5.Plan Manejo'!J69</f>
        <v>0</v>
      </c>
      <c r="O26" s="689"/>
    </row>
    <row r="27" spans="1:15" hidden="1" x14ac:dyDescent="0.25">
      <c r="A27" s="684" t="str">
        <f>'2.Identificacion_Riesgos'!A26</f>
        <v>R6</v>
      </c>
      <c r="B27" s="632">
        <f>'2.Identificacion_Riesgos'!E26</f>
        <v>0</v>
      </c>
      <c r="C27" s="159">
        <f>'2.Identificacion_Riesgos'!F26</f>
        <v>0</v>
      </c>
      <c r="D27" s="632">
        <f>'2.Identificacion_Riesgos'!G26</f>
        <v>0</v>
      </c>
      <c r="E27" s="632">
        <f>'2.Identificacion_Riesgos'!H26</f>
        <v>0</v>
      </c>
      <c r="F27" s="673">
        <f>'2.Identificacion_Riesgos'!I26</f>
        <v>0</v>
      </c>
      <c r="G27" s="673">
        <f>'2.Identificacion_Riesgos'!K26</f>
        <v>0</v>
      </c>
      <c r="H27" s="673">
        <f>'2.Identificacion_Riesgos'!M26</f>
        <v>0</v>
      </c>
      <c r="I27" s="156">
        <f>'3.Controles'!E37</f>
        <v>0</v>
      </c>
      <c r="J27" s="675">
        <f>'2.Identificacion_Riesgos'!U26</f>
        <v>0</v>
      </c>
      <c r="K27" s="677">
        <f>'2.Identificacion_Riesgos'!V26</f>
        <v>0</v>
      </c>
      <c r="L27" s="159">
        <f>'5.Plan Manejo'!F70</f>
        <v>0</v>
      </c>
      <c r="M27" s="679">
        <f>'5.Plan Manejo'!L70</f>
        <v>0</v>
      </c>
      <c r="N27" s="163">
        <f>'5.Plan Manejo'!J73</f>
        <v>0</v>
      </c>
      <c r="O27" s="687">
        <f>'2.Identificacion_Riesgos'!D26</f>
        <v>0</v>
      </c>
    </row>
    <row r="28" spans="1:15" hidden="1" x14ac:dyDescent="0.25">
      <c r="A28" s="685"/>
      <c r="B28" s="633"/>
      <c r="C28" s="160">
        <f>'2.Identificacion_Riesgos'!F27</f>
        <v>0</v>
      </c>
      <c r="D28" s="633"/>
      <c r="E28" s="633"/>
      <c r="F28" s="662"/>
      <c r="G28" s="662"/>
      <c r="H28" s="662"/>
      <c r="I28" s="157">
        <f>'3.Controles'!E38</f>
        <v>0</v>
      </c>
      <c r="J28" s="676"/>
      <c r="K28" s="678"/>
      <c r="L28" s="160">
        <f>'5.Plan Manejo'!F74</f>
        <v>0</v>
      </c>
      <c r="M28" s="680"/>
      <c r="N28" s="162">
        <f>'5.Plan Manejo'!J77</f>
        <v>0</v>
      </c>
      <c r="O28" s="688"/>
    </row>
    <row r="29" spans="1:15" hidden="1" x14ac:dyDescent="0.25">
      <c r="A29" s="685"/>
      <c r="B29" s="633"/>
      <c r="C29" s="160">
        <f>'2.Identificacion_Riesgos'!F28</f>
        <v>0</v>
      </c>
      <c r="D29" s="633"/>
      <c r="E29" s="633"/>
      <c r="F29" s="662"/>
      <c r="G29" s="662"/>
      <c r="H29" s="662"/>
      <c r="I29" s="157">
        <f>'3.Controles'!E39</f>
        <v>0</v>
      </c>
      <c r="J29" s="676"/>
      <c r="K29" s="678"/>
      <c r="L29" s="160">
        <f>'5.Plan Manejo'!F78</f>
        <v>0</v>
      </c>
      <c r="M29" s="680"/>
      <c r="N29" s="162">
        <f>'5.Plan Manejo'!J81</f>
        <v>0</v>
      </c>
      <c r="O29" s="688"/>
    </row>
    <row r="30" spans="1:15" hidden="1" x14ac:dyDescent="0.25">
      <c r="A30" s="685"/>
      <c r="B30" s="633"/>
      <c r="C30" s="160">
        <f>'2.Identificacion_Riesgos'!F29</f>
        <v>0</v>
      </c>
      <c r="D30" s="633"/>
      <c r="E30" s="633"/>
      <c r="F30" s="662"/>
      <c r="G30" s="662"/>
      <c r="H30" s="662"/>
      <c r="I30" s="157">
        <f>'3.Controles'!E40</f>
        <v>0</v>
      </c>
      <c r="J30" s="676"/>
      <c r="K30" s="678"/>
      <c r="L30" s="160">
        <f>'5.Plan Manejo'!F82</f>
        <v>0</v>
      </c>
      <c r="M30" s="680"/>
      <c r="N30" s="162">
        <f>'5.Plan Manejo'!J85</f>
        <v>0</v>
      </c>
      <c r="O30" s="688"/>
    </row>
    <row r="31" spans="1:15" ht="15.75" hidden="1" thickBot="1" x14ac:dyDescent="0.3">
      <c r="A31" s="686"/>
      <c r="B31" s="634"/>
      <c r="C31" s="161">
        <f>'2.Identificacion_Riesgos'!F30</f>
        <v>0</v>
      </c>
      <c r="D31" s="634"/>
      <c r="E31" s="634"/>
      <c r="F31" s="674"/>
      <c r="G31" s="674"/>
      <c r="H31" s="674"/>
      <c r="I31" s="158">
        <f>'3.Controles'!E41</f>
        <v>0</v>
      </c>
      <c r="J31" s="682"/>
      <c r="K31" s="683"/>
      <c r="L31" s="161">
        <f>'5.Plan Manejo'!F86</f>
        <v>0</v>
      </c>
      <c r="M31" s="681"/>
      <c r="N31" s="164">
        <f>'5.Plan Manejo'!J89</f>
        <v>0</v>
      </c>
      <c r="O31" s="689"/>
    </row>
    <row r="32" spans="1:15" hidden="1" x14ac:dyDescent="0.25">
      <c r="A32" s="684" t="str">
        <f>'2.Identificacion_Riesgos'!A31</f>
        <v>R7</v>
      </c>
      <c r="B32" s="632">
        <f>'2.Identificacion_Riesgos'!E31</f>
        <v>0</v>
      </c>
      <c r="C32" s="159">
        <f>'2.Identificacion_Riesgos'!F31</f>
        <v>0</v>
      </c>
      <c r="D32" s="632">
        <f>'2.Identificacion_Riesgos'!G31</f>
        <v>0</v>
      </c>
      <c r="E32" s="632">
        <f>'2.Identificacion_Riesgos'!H31</f>
        <v>0</v>
      </c>
      <c r="F32" s="673">
        <f>'2.Identificacion_Riesgos'!I31</f>
        <v>0</v>
      </c>
      <c r="G32" s="673">
        <f>'2.Identificacion_Riesgos'!K31</f>
        <v>0</v>
      </c>
      <c r="H32" s="673">
        <f>'2.Identificacion_Riesgos'!M31</f>
        <v>0</v>
      </c>
      <c r="I32" s="156">
        <f>'3.Controles'!E45</f>
        <v>0</v>
      </c>
      <c r="J32" s="675">
        <f>'2.Identificacion_Riesgos'!U31</f>
        <v>0</v>
      </c>
      <c r="K32" s="677">
        <f>'2.Identificacion_Riesgos'!V31</f>
        <v>0</v>
      </c>
      <c r="L32" s="159">
        <f>'5.Plan Manejo'!F90</f>
        <v>0</v>
      </c>
      <c r="M32" s="679">
        <f>'5.Plan Manejo'!L90</f>
        <v>0</v>
      </c>
      <c r="N32" s="163">
        <f>'5.Plan Manejo'!J93</f>
        <v>0</v>
      </c>
      <c r="O32" s="687">
        <f>'2.Identificacion_Riesgos'!D31</f>
        <v>0</v>
      </c>
    </row>
    <row r="33" spans="1:15" hidden="1" x14ac:dyDescent="0.25">
      <c r="A33" s="685"/>
      <c r="B33" s="633"/>
      <c r="C33" s="160">
        <f>'2.Identificacion_Riesgos'!F32</f>
        <v>0</v>
      </c>
      <c r="D33" s="633"/>
      <c r="E33" s="633"/>
      <c r="F33" s="662"/>
      <c r="G33" s="662"/>
      <c r="H33" s="662"/>
      <c r="I33" s="157">
        <f>'3.Controles'!E46</f>
        <v>0</v>
      </c>
      <c r="J33" s="676"/>
      <c r="K33" s="678"/>
      <c r="L33" s="160">
        <f>'5.Plan Manejo'!F94</f>
        <v>0</v>
      </c>
      <c r="M33" s="680"/>
      <c r="N33" s="162">
        <f>'5.Plan Manejo'!J97</f>
        <v>0</v>
      </c>
      <c r="O33" s="688"/>
    </row>
    <row r="34" spans="1:15" hidden="1" x14ac:dyDescent="0.25">
      <c r="A34" s="685"/>
      <c r="B34" s="633"/>
      <c r="C34" s="160">
        <f>'2.Identificacion_Riesgos'!F33</f>
        <v>0</v>
      </c>
      <c r="D34" s="633"/>
      <c r="E34" s="633"/>
      <c r="F34" s="662"/>
      <c r="G34" s="662"/>
      <c r="H34" s="662"/>
      <c r="I34" s="157">
        <f>'3.Controles'!E47</f>
        <v>0</v>
      </c>
      <c r="J34" s="676"/>
      <c r="K34" s="678"/>
      <c r="L34" s="160">
        <f>'5.Plan Manejo'!F98</f>
        <v>0</v>
      </c>
      <c r="M34" s="680"/>
      <c r="N34" s="162">
        <f>'5.Plan Manejo'!J101</f>
        <v>0</v>
      </c>
      <c r="O34" s="688"/>
    </row>
    <row r="35" spans="1:15" hidden="1" x14ac:dyDescent="0.25">
      <c r="A35" s="685"/>
      <c r="B35" s="633"/>
      <c r="C35" s="160">
        <f>'2.Identificacion_Riesgos'!F34</f>
        <v>0</v>
      </c>
      <c r="D35" s="633"/>
      <c r="E35" s="633"/>
      <c r="F35" s="662"/>
      <c r="G35" s="662"/>
      <c r="H35" s="662"/>
      <c r="I35" s="157">
        <f>'3.Controles'!E48</f>
        <v>0</v>
      </c>
      <c r="J35" s="676"/>
      <c r="K35" s="678"/>
      <c r="L35" s="160">
        <f>'5.Plan Manejo'!F102</f>
        <v>0</v>
      </c>
      <c r="M35" s="680"/>
      <c r="N35" s="162">
        <f>'5.Plan Manejo'!J105</f>
        <v>0</v>
      </c>
      <c r="O35" s="688"/>
    </row>
    <row r="36" spans="1:15" ht="15.75" hidden="1" thickBot="1" x14ac:dyDescent="0.3">
      <c r="A36" s="686"/>
      <c r="B36" s="634"/>
      <c r="C36" s="161">
        <f>'2.Identificacion_Riesgos'!F35</f>
        <v>0</v>
      </c>
      <c r="D36" s="634"/>
      <c r="E36" s="634"/>
      <c r="F36" s="674"/>
      <c r="G36" s="674"/>
      <c r="H36" s="674"/>
      <c r="I36" s="158">
        <f>'3.Controles'!E49</f>
        <v>0</v>
      </c>
      <c r="J36" s="682"/>
      <c r="K36" s="683"/>
      <c r="L36" s="161">
        <f>'5.Plan Manejo'!F106</f>
        <v>0</v>
      </c>
      <c r="M36" s="681"/>
      <c r="N36" s="164">
        <f>'5.Plan Manejo'!J109</f>
        <v>0</v>
      </c>
      <c r="O36" s="689"/>
    </row>
    <row r="37" spans="1:15" hidden="1" x14ac:dyDescent="0.25">
      <c r="A37" s="684" t="str">
        <f>'2.Identificacion_Riesgos'!A36</f>
        <v>R8</v>
      </c>
      <c r="B37" s="632">
        <f>'2.Identificacion_Riesgos'!E36</f>
        <v>0</v>
      </c>
      <c r="C37" s="159">
        <f>'2.Identificacion_Riesgos'!F36</f>
        <v>0</v>
      </c>
      <c r="D37" s="632">
        <f>'2.Identificacion_Riesgos'!G36</f>
        <v>0</v>
      </c>
      <c r="E37" s="632">
        <f>'2.Identificacion_Riesgos'!H36</f>
        <v>0</v>
      </c>
      <c r="F37" s="673">
        <f>'2.Identificacion_Riesgos'!I36</f>
        <v>0</v>
      </c>
      <c r="G37" s="673">
        <f>'2.Identificacion_Riesgos'!K36</f>
        <v>0</v>
      </c>
      <c r="H37" s="673">
        <f>'2.Identificacion_Riesgos'!M36</f>
        <v>0</v>
      </c>
      <c r="I37" s="156">
        <f>'3.Controles'!E53</f>
        <v>0</v>
      </c>
      <c r="J37" s="675">
        <f>'2.Identificacion_Riesgos'!U36</f>
        <v>0</v>
      </c>
      <c r="K37" s="677">
        <f>'2.Identificacion_Riesgos'!V36</f>
        <v>0</v>
      </c>
      <c r="L37" s="159">
        <f>'5.Plan Manejo'!F110</f>
        <v>0</v>
      </c>
      <c r="M37" s="679">
        <f>'5.Plan Manejo'!L110</f>
        <v>0</v>
      </c>
      <c r="N37" s="163">
        <f>'5.Plan Manejo'!J113</f>
        <v>0</v>
      </c>
      <c r="O37" s="687">
        <f>'2.Identificacion_Riesgos'!D36</f>
        <v>0</v>
      </c>
    </row>
    <row r="38" spans="1:15" hidden="1" x14ac:dyDescent="0.25">
      <c r="A38" s="685"/>
      <c r="B38" s="633"/>
      <c r="C38" s="160">
        <f>'2.Identificacion_Riesgos'!F37</f>
        <v>0</v>
      </c>
      <c r="D38" s="633"/>
      <c r="E38" s="633"/>
      <c r="F38" s="662"/>
      <c r="G38" s="662"/>
      <c r="H38" s="662"/>
      <c r="I38" s="157">
        <f>'3.Controles'!E54</f>
        <v>0</v>
      </c>
      <c r="J38" s="676"/>
      <c r="K38" s="678"/>
      <c r="L38" s="160">
        <f>'5.Plan Manejo'!F114</f>
        <v>0</v>
      </c>
      <c r="M38" s="680"/>
      <c r="N38" s="162">
        <f>'5.Plan Manejo'!J117</f>
        <v>0</v>
      </c>
      <c r="O38" s="688"/>
    </row>
    <row r="39" spans="1:15" hidden="1" x14ac:dyDescent="0.25">
      <c r="A39" s="685"/>
      <c r="B39" s="633"/>
      <c r="C39" s="160">
        <f>'2.Identificacion_Riesgos'!F38</f>
        <v>0</v>
      </c>
      <c r="D39" s="633"/>
      <c r="E39" s="633"/>
      <c r="F39" s="662"/>
      <c r="G39" s="662"/>
      <c r="H39" s="662"/>
      <c r="I39" s="157">
        <f>'3.Controles'!E55</f>
        <v>0</v>
      </c>
      <c r="J39" s="676"/>
      <c r="K39" s="678"/>
      <c r="L39" s="160">
        <f>'5.Plan Manejo'!F118</f>
        <v>0</v>
      </c>
      <c r="M39" s="680"/>
      <c r="N39" s="162">
        <f>'5.Plan Manejo'!J121</f>
        <v>0</v>
      </c>
      <c r="O39" s="688"/>
    </row>
    <row r="40" spans="1:15" hidden="1" x14ac:dyDescent="0.25">
      <c r="A40" s="685"/>
      <c r="B40" s="633"/>
      <c r="C40" s="160">
        <f>'2.Identificacion_Riesgos'!F39</f>
        <v>0</v>
      </c>
      <c r="D40" s="633"/>
      <c r="E40" s="633"/>
      <c r="F40" s="662"/>
      <c r="G40" s="662"/>
      <c r="H40" s="662"/>
      <c r="I40" s="157">
        <f>'3.Controles'!E56</f>
        <v>0</v>
      </c>
      <c r="J40" s="676"/>
      <c r="K40" s="678"/>
      <c r="L40" s="160">
        <f>'5.Plan Manejo'!F122</f>
        <v>0</v>
      </c>
      <c r="M40" s="680"/>
      <c r="N40" s="162">
        <f>'5.Plan Manejo'!J125</f>
        <v>0</v>
      </c>
      <c r="O40" s="688"/>
    </row>
    <row r="41" spans="1:15" ht="15.75" hidden="1" thickBot="1" x14ac:dyDescent="0.3">
      <c r="A41" s="686"/>
      <c r="B41" s="634"/>
      <c r="C41" s="161">
        <f>'2.Identificacion_Riesgos'!F40</f>
        <v>0</v>
      </c>
      <c r="D41" s="634"/>
      <c r="E41" s="634"/>
      <c r="F41" s="674"/>
      <c r="G41" s="674"/>
      <c r="H41" s="674"/>
      <c r="I41" s="158">
        <f>'3.Controles'!E57</f>
        <v>0</v>
      </c>
      <c r="J41" s="682"/>
      <c r="K41" s="683"/>
      <c r="L41" s="161">
        <f>'5.Plan Manejo'!F126</f>
        <v>0</v>
      </c>
      <c r="M41" s="681"/>
      <c r="N41" s="164">
        <f>'5.Plan Manejo'!J129</f>
        <v>0</v>
      </c>
      <c r="O41" s="689"/>
    </row>
    <row r="42" spans="1:15" hidden="1" x14ac:dyDescent="0.25">
      <c r="A42" s="684" t="str">
        <f>'2.Identificacion_Riesgos'!A41</f>
        <v>R9</v>
      </c>
      <c r="B42" s="632">
        <f>'2.Identificacion_Riesgos'!E41</f>
        <v>0</v>
      </c>
      <c r="C42" s="159">
        <f>'2.Identificacion_Riesgos'!F41</f>
        <v>0</v>
      </c>
      <c r="D42" s="632">
        <f>'2.Identificacion_Riesgos'!G41</f>
        <v>0</v>
      </c>
      <c r="E42" s="632">
        <f>'2.Identificacion_Riesgos'!H41</f>
        <v>0</v>
      </c>
      <c r="F42" s="673">
        <f>'2.Identificacion_Riesgos'!I41</f>
        <v>0</v>
      </c>
      <c r="G42" s="673">
        <f>'2.Identificacion_Riesgos'!K41</f>
        <v>0</v>
      </c>
      <c r="H42" s="673">
        <f>'2.Identificacion_Riesgos'!M41</f>
        <v>0</v>
      </c>
      <c r="I42" s="156">
        <f>'3.Controles'!E61</f>
        <v>0</v>
      </c>
      <c r="J42" s="675">
        <f>'2.Identificacion_Riesgos'!U41</f>
        <v>0</v>
      </c>
      <c r="K42" s="677">
        <f>'2.Identificacion_Riesgos'!V41</f>
        <v>0</v>
      </c>
      <c r="L42" s="159">
        <f>'5.Plan Manejo'!F130</f>
        <v>0</v>
      </c>
      <c r="M42" s="679">
        <f>'5.Plan Manejo'!L130</f>
        <v>0</v>
      </c>
      <c r="N42" s="163">
        <f>'5.Plan Manejo'!J133</f>
        <v>0</v>
      </c>
      <c r="O42" s="687">
        <f>'2.Identificacion_Riesgos'!D41</f>
        <v>0</v>
      </c>
    </row>
    <row r="43" spans="1:15" hidden="1" x14ac:dyDescent="0.25">
      <c r="A43" s="685"/>
      <c r="B43" s="633"/>
      <c r="C43" s="160">
        <f>'2.Identificacion_Riesgos'!F42</f>
        <v>0</v>
      </c>
      <c r="D43" s="633"/>
      <c r="E43" s="633"/>
      <c r="F43" s="662"/>
      <c r="G43" s="662"/>
      <c r="H43" s="662"/>
      <c r="I43" s="157">
        <f>'3.Controles'!E62</f>
        <v>0</v>
      </c>
      <c r="J43" s="676"/>
      <c r="K43" s="678"/>
      <c r="L43" s="160">
        <f>'5.Plan Manejo'!F134</f>
        <v>0</v>
      </c>
      <c r="M43" s="680"/>
      <c r="N43" s="162">
        <f>'5.Plan Manejo'!J137</f>
        <v>0</v>
      </c>
      <c r="O43" s="688"/>
    </row>
    <row r="44" spans="1:15" hidden="1" x14ac:dyDescent="0.25">
      <c r="A44" s="685"/>
      <c r="B44" s="633"/>
      <c r="C44" s="160">
        <f>'2.Identificacion_Riesgos'!F43</f>
        <v>0</v>
      </c>
      <c r="D44" s="633"/>
      <c r="E44" s="633"/>
      <c r="F44" s="662"/>
      <c r="G44" s="662"/>
      <c r="H44" s="662"/>
      <c r="I44" s="157">
        <f>'3.Controles'!E63</f>
        <v>0</v>
      </c>
      <c r="J44" s="676"/>
      <c r="K44" s="678"/>
      <c r="L44" s="160">
        <f>'5.Plan Manejo'!F138</f>
        <v>0</v>
      </c>
      <c r="M44" s="680"/>
      <c r="N44" s="162">
        <f>'5.Plan Manejo'!J141</f>
        <v>0</v>
      </c>
      <c r="O44" s="688"/>
    </row>
    <row r="45" spans="1:15" hidden="1" x14ac:dyDescent="0.25">
      <c r="A45" s="685"/>
      <c r="B45" s="633"/>
      <c r="C45" s="160">
        <f>'2.Identificacion_Riesgos'!F44</f>
        <v>0</v>
      </c>
      <c r="D45" s="633"/>
      <c r="E45" s="633"/>
      <c r="F45" s="662"/>
      <c r="G45" s="662"/>
      <c r="H45" s="662"/>
      <c r="I45" s="157">
        <f>'3.Controles'!E64</f>
        <v>0</v>
      </c>
      <c r="J45" s="676"/>
      <c r="K45" s="678"/>
      <c r="L45" s="160">
        <f>'5.Plan Manejo'!F142</f>
        <v>0</v>
      </c>
      <c r="M45" s="680"/>
      <c r="N45" s="162">
        <f>'5.Plan Manejo'!J145</f>
        <v>0</v>
      </c>
      <c r="O45" s="688"/>
    </row>
    <row r="46" spans="1:15" ht="15.75" hidden="1" thickBot="1" x14ac:dyDescent="0.3">
      <c r="A46" s="686"/>
      <c r="B46" s="634"/>
      <c r="C46" s="161">
        <f>'2.Identificacion_Riesgos'!F45</f>
        <v>0</v>
      </c>
      <c r="D46" s="634"/>
      <c r="E46" s="634"/>
      <c r="F46" s="674"/>
      <c r="G46" s="674"/>
      <c r="H46" s="674"/>
      <c r="I46" s="158">
        <f>'3.Controles'!E65</f>
        <v>0</v>
      </c>
      <c r="J46" s="682"/>
      <c r="K46" s="683"/>
      <c r="L46" s="161">
        <f>'5.Plan Manejo'!F146</f>
        <v>0</v>
      </c>
      <c r="M46" s="681"/>
      <c r="N46" s="164">
        <f>'5.Plan Manejo'!J149</f>
        <v>0</v>
      </c>
      <c r="O46" s="689"/>
    </row>
    <row r="47" spans="1:15" hidden="1" x14ac:dyDescent="0.25">
      <c r="A47" s="684" t="str">
        <f>'2.Identificacion_Riesgos'!A46</f>
        <v>R10</v>
      </c>
      <c r="B47" s="632">
        <f>'2.Identificacion_Riesgos'!E46</f>
        <v>0</v>
      </c>
      <c r="C47" s="159">
        <f>'2.Identificacion_Riesgos'!F46</f>
        <v>0</v>
      </c>
      <c r="D47" s="632">
        <f>'2.Identificacion_Riesgos'!G46</f>
        <v>0</v>
      </c>
      <c r="E47" s="632">
        <f>'2.Identificacion_Riesgos'!H46</f>
        <v>0</v>
      </c>
      <c r="F47" s="673">
        <f>'2.Identificacion_Riesgos'!I46</f>
        <v>0</v>
      </c>
      <c r="G47" s="673">
        <f>'2.Identificacion_Riesgos'!K46</f>
        <v>0</v>
      </c>
      <c r="H47" s="673">
        <f>'2.Identificacion_Riesgos'!M46</f>
        <v>0</v>
      </c>
      <c r="I47" s="156">
        <f>'3.Controles'!E69</f>
        <v>0</v>
      </c>
      <c r="J47" s="675">
        <f>'2.Identificacion_Riesgos'!U46</f>
        <v>0</v>
      </c>
      <c r="K47" s="677">
        <f>'2.Identificacion_Riesgos'!V46</f>
        <v>0</v>
      </c>
      <c r="L47" s="159">
        <f>'5.Plan Manejo'!F150</f>
        <v>0</v>
      </c>
      <c r="M47" s="679">
        <f>'5.Plan Manejo'!L150</f>
        <v>0</v>
      </c>
      <c r="N47" s="163">
        <f>'5.Plan Manejo'!J149</f>
        <v>0</v>
      </c>
      <c r="O47" s="687">
        <f>'2.Identificacion_Riesgos'!D46</f>
        <v>0</v>
      </c>
    </row>
    <row r="48" spans="1:15" hidden="1" x14ac:dyDescent="0.25">
      <c r="A48" s="685"/>
      <c r="B48" s="633"/>
      <c r="C48" s="160">
        <f>'2.Identificacion_Riesgos'!F47</f>
        <v>0</v>
      </c>
      <c r="D48" s="633"/>
      <c r="E48" s="633"/>
      <c r="F48" s="662"/>
      <c r="G48" s="662"/>
      <c r="H48" s="662"/>
      <c r="I48" s="157">
        <f>'3.Controles'!E70</f>
        <v>0</v>
      </c>
      <c r="J48" s="676"/>
      <c r="K48" s="678"/>
      <c r="L48" s="160">
        <f>'5.Plan Manejo'!F154</f>
        <v>0</v>
      </c>
      <c r="M48" s="680"/>
      <c r="N48" s="162">
        <f>'5.Plan Manejo'!J157</f>
        <v>0</v>
      </c>
      <c r="O48" s="688"/>
    </row>
    <row r="49" spans="1:15" hidden="1" x14ac:dyDescent="0.25">
      <c r="A49" s="685"/>
      <c r="B49" s="633"/>
      <c r="C49" s="160">
        <f>'2.Identificacion_Riesgos'!F48</f>
        <v>0</v>
      </c>
      <c r="D49" s="633"/>
      <c r="E49" s="633"/>
      <c r="F49" s="662"/>
      <c r="G49" s="662"/>
      <c r="H49" s="662"/>
      <c r="I49" s="157">
        <f>'3.Controles'!E71</f>
        <v>0</v>
      </c>
      <c r="J49" s="676"/>
      <c r="K49" s="678"/>
      <c r="L49" s="160">
        <f>'5.Plan Manejo'!F158</f>
        <v>0</v>
      </c>
      <c r="M49" s="680"/>
      <c r="N49" s="162">
        <f>'5.Plan Manejo'!J161</f>
        <v>0</v>
      </c>
      <c r="O49" s="688"/>
    </row>
    <row r="50" spans="1:15" hidden="1" x14ac:dyDescent="0.25">
      <c r="A50" s="685"/>
      <c r="B50" s="633"/>
      <c r="C50" s="160">
        <f>'2.Identificacion_Riesgos'!F49</f>
        <v>0</v>
      </c>
      <c r="D50" s="633"/>
      <c r="E50" s="633"/>
      <c r="F50" s="662"/>
      <c r="G50" s="662"/>
      <c r="H50" s="662"/>
      <c r="I50" s="157">
        <f>'3.Controles'!E72</f>
        <v>0</v>
      </c>
      <c r="J50" s="676"/>
      <c r="K50" s="678"/>
      <c r="L50" s="160">
        <f>'5.Plan Manejo'!F162</f>
        <v>0</v>
      </c>
      <c r="M50" s="680"/>
      <c r="N50" s="162">
        <f>'5.Plan Manejo'!J165</f>
        <v>0</v>
      </c>
      <c r="O50" s="688"/>
    </row>
    <row r="51" spans="1:15" ht="15.75" hidden="1" thickBot="1" x14ac:dyDescent="0.3">
      <c r="A51" s="686"/>
      <c r="B51" s="634"/>
      <c r="C51" s="161">
        <f>'2.Identificacion_Riesgos'!F50</f>
        <v>0</v>
      </c>
      <c r="D51" s="634"/>
      <c r="E51" s="634"/>
      <c r="F51" s="674"/>
      <c r="G51" s="674"/>
      <c r="H51" s="674"/>
      <c r="I51" s="158">
        <f>'3.Controles'!E73</f>
        <v>0</v>
      </c>
      <c r="J51" s="682"/>
      <c r="K51" s="683"/>
      <c r="L51" s="161">
        <f>'5.Plan Manejo'!F166</f>
        <v>0</v>
      </c>
      <c r="M51" s="681"/>
      <c r="N51" s="164">
        <f>'5.Plan Manejo'!J169</f>
        <v>0</v>
      </c>
      <c r="O51" s="689"/>
    </row>
  </sheetData>
  <mergeCells count="121">
    <mergeCell ref="O47:O51"/>
    <mergeCell ref="C1:M7"/>
    <mergeCell ref="N1:O4"/>
    <mergeCell ref="O11:O12"/>
    <mergeCell ref="O13:O14"/>
    <mergeCell ref="O15:O16"/>
    <mergeCell ref="O17:O21"/>
    <mergeCell ref="O22:O26"/>
    <mergeCell ref="O27:O31"/>
    <mergeCell ref="O32:O36"/>
    <mergeCell ref="O37:O41"/>
    <mergeCell ref="O42:O46"/>
    <mergeCell ref="M11:M12"/>
    <mergeCell ref="D11:D12"/>
    <mergeCell ref="J11:J12"/>
    <mergeCell ref="F11:F12"/>
    <mergeCell ref="G11:G12"/>
    <mergeCell ref="K11:K12"/>
    <mergeCell ref="H11:H12"/>
    <mergeCell ref="E32:E36"/>
    <mergeCell ref="J32:J36"/>
    <mergeCell ref="F32:F36"/>
    <mergeCell ref="G32:G36"/>
    <mergeCell ref="D42:D46"/>
    <mergeCell ref="B22:B26"/>
    <mergeCell ref="D22:D26"/>
    <mergeCell ref="E22:E26"/>
    <mergeCell ref="J22:J26"/>
    <mergeCell ref="A1:B7"/>
    <mergeCell ref="A11:A12"/>
    <mergeCell ref="B11:B12"/>
    <mergeCell ref="E11:E12"/>
    <mergeCell ref="A15:A16"/>
    <mergeCell ref="B15:B16"/>
    <mergeCell ref="D15:D16"/>
    <mergeCell ref="E15:E16"/>
    <mergeCell ref="A13:A14"/>
    <mergeCell ref="B13:B14"/>
    <mergeCell ref="D13:D14"/>
    <mergeCell ref="E13:E14"/>
    <mergeCell ref="A17:A21"/>
    <mergeCell ref="B17:B21"/>
    <mergeCell ref="D17:D21"/>
    <mergeCell ref="E17:E21"/>
    <mergeCell ref="J17:J21"/>
    <mergeCell ref="J15:J16"/>
    <mergeCell ref="F13:F14"/>
    <mergeCell ref="G13:G14"/>
    <mergeCell ref="A27:A31"/>
    <mergeCell ref="B27:B31"/>
    <mergeCell ref="D27:D31"/>
    <mergeCell ref="A22:A26"/>
    <mergeCell ref="A47:A51"/>
    <mergeCell ref="B47:B51"/>
    <mergeCell ref="D47:D51"/>
    <mergeCell ref="K47:K51"/>
    <mergeCell ref="K42:K46"/>
    <mergeCell ref="E47:E51"/>
    <mergeCell ref="J47:J51"/>
    <mergeCell ref="A37:A41"/>
    <mergeCell ref="B37:B41"/>
    <mergeCell ref="D37:D41"/>
    <mergeCell ref="E37:E41"/>
    <mergeCell ref="J37:J41"/>
    <mergeCell ref="F37:F41"/>
    <mergeCell ref="G37:G41"/>
    <mergeCell ref="H37:H41"/>
    <mergeCell ref="K37:K41"/>
    <mergeCell ref="A42:A46"/>
    <mergeCell ref="B42:B46"/>
    <mergeCell ref="A32:A36"/>
    <mergeCell ref="B32:B36"/>
    <mergeCell ref="M22:M26"/>
    <mergeCell ref="E27:E31"/>
    <mergeCell ref="J27:J31"/>
    <mergeCell ref="K27:K31"/>
    <mergeCell ref="K32:K36"/>
    <mergeCell ref="M17:M21"/>
    <mergeCell ref="F17:F21"/>
    <mergeCell ref="G17:G21"/>
    <mergeCell ref="H17:H21"/>
    <mergeCell ref="K17:K21"/>
    <mergeCell ref="H22:H26"/>
    <mergeCell ref="M32:M36"/>
    <mergeCell ref="M27:M31"/>
    <mergeCell ref="F27:F31"/>
    <mergeCell ref="G27:G31"/>
    <mergeCell ref="H27:H31"/>
    <mergeCell ref="K22:K26"/>
    <mergeCell ref="F22:F26"/>
    <mergeCell ref="G22:G26"/>
    <mergeCell ref="D32:D36"/>
    <mergeCell ref="M47:M51"/>
    <mergeCell ref="F47:F51"/>
    <mergeCell ref="G47:G51"/>
    <mergeCell ref="H47:H51"/>
    <mergeCell ref="M37:M41"/>
    <mergeCell ref="E42:E46"/>
    <mergeCell ref="J42:J46"/>
    <mergeCell ref="M42:M46"/>
    <mergeCell ref="F42:F46"/>
    <mergeCell ref="G42:G46"/>
    <mergeCell ref="H42:H46"/>
    <mergeCell ref="H32:H36"/>
    <mergeCell ref="E8:F9"/>
    <mergeCell ref="G8:I9"/>
    <mergeCell ref="J8:K9"/>
    <mergeCell ref="A8:B9"/>
    <mergeCell ref="C8:D9"/>
    <mergeCell ref="L8:O9"/>
    <mergeCell ref="H13:H14"/>
    <mergeCell ref="F15:F16"/>
    <mergeCell ref="G15:G16"/>
    <mergeCell ref="H15:H16"/>
    <mergeCell ref="L13:L14"/>
    <mergeCell ref="L11:L12"/>
    <mergeCell ref="M13:M14"/>
    <mergeCell ref="M15:M16"/>
    <mergeCell ref="J13:J14"/>
    <mergeCell ref="K13:K14"/>
    <mergeCell ref="K15:K16"/>
  </mergeCells>
  <pageMargins left="0.7" right="0.7" top="0.75" bottom="0.75" header="0.3" footer="0.3"/>
  <pageSetup paperSize="9" scale="42" orientation="landscape" r:id="rId1"/>
  <drawing r:id="rId2"/>
  <legacyDrawing r:id="rId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5" operator="containsText" id="{BCDCD3D5-6273-4FDF-9C60-C37A35094984}">
            <xm:f>NOT(ISERROR(SEARCH("BAJO",H11)))</xm:f>
            <xm:f>"BAJO"</xm:f>
            <x14:dxf>
              <fill>
                <patternFill>
                  <bgColor rgb="FF92D050"/>
                </patternFill>
              </fill>
            </x14:dxf>
          </x14:cfRule>
          <x14:cfRule type="containsText" priority="6" operator="containsText" id="{B9A5C8CF-1DD6-45D9-8F77-778344EA4B4A}">
            <xm:f>NOT(ISERROR(SEARCH("MODERADO",H11)))</xm:f>
            <xm:f>"MODERADO"</xm:f>
            <x14:dxf>
              <fill>
                <patternFill>
                  <bgColor theme="3" tint="0.39994506668294322"/>
                </patternFill>
              </fill>
            </x14:dxf>
          </x14:cfRule>
          <x14:cfRule type="containsText" priority="7" operator="containsText" id="{513C084F-68F8-4BEC-A959-A47E4C9B999B}">
            <xm:f>NOT(ISERROR(SEARCH("ALTO",H11)))</xm:f>
            <xm:f>"ALTO"</xm:f>
            <x14:dxf>
              <fill>
                <patternFill>
                  <bgColor rgb="FFFFC000"/>
                </patternFill>
              </fill>
            </x14:dxf>
          </x14:cfRule>
          <x14:cfRule type="containsText" priority="8" operator="containsText" id="{B77E3EBC-27A0-4241-AF07-4B2B43464FF9}">
            <xm:f>NOT(ISERROR(SEARCH("EXTREMA",H11)))</xm:f>
            <xm:f>"EXTREMA"</xm:f>
            <x14:dxf>
              <fill>
                <patternFill>
                  <bgColor rgb="FFFF0000"/>
                </patternFill>
              </fill>
            </x14:dxf>
          </x14:cfRule>
          <xm:sqref>H11:H51</xm:sqref>
        </x14:conditionalFormatting>
        <x14:conditionalFormatting xmlns:xm="http://schemas.microsoft.com/office/excel/2006/main">
          <x14:cfRule type="containsText" priority="1" operator="containsText" id="{F496DD83-BD1B-4933-80CF-13733D1A7EA7}">
            <xm:f>NOT(ISERROR(SEARCH("BAJO",J11)))</xm:f>
            <xm:f>"BAJO"</xm:f>
            <x14:dxf>
              <fill>
                <patternFill>
                  <bgColor rgb="FF92D050"/>
                </patternFill>
              </fill>
            </x14:dxf>
          </x14:cfRule>
          <x14:cfRule type="containsText" priority="2" operator="containsText" id="{9C7E460E-C5CC-4D17-992B-898004DF0A95}">
            <xm:f>NOT(ISERROR(SEARCH("MODERADO",J11)))</xm:f>
            <xm:f>"MODERADO"</xm:f>
            <x14:dxf>
              <fill>
                <patternFill>
                  <bgColor theme="3" tint="0.39994506668294322"/>
                </patternFill>
              </fill>
            </x14:dxf>
          </x14:cfRule>
          <x14:cfRule type="containsText" priority="3" operator="containsText" id="{E6DF4B02-EB57-4FC2-BE35-95AA57882876}">
            <xm:f>NOT(ISERROR(SEARCH("ALTO",J11)))</xm:f>
            <xm:f>"ALTO"</xm:f>
            <x14:dxf>
              <fill>
                <patternFill>
                  <bgColor rgb="FFFFC000"/>
                </patternFill>
              </fill>
            </x14:dxf>
          </x14:cfRule>
          <x14:cfRule type="containsText" priority="4" operator="containsText" id="{309EC9F5-997B-4286-ACB6-3118C63FEA1B}">
            <xm:f>NOT(ISERROR(SEARCH("EXTREMA",J11)))</xm:f>
            <xm:f>"EXTREMA"</xm:f>
            <x14:dxf>
              <fill>
                <patternFill>
                  <bgColor rgb="FFFF0000"/>
                </patternFill>
              </fill>
            </x14:dxf>
          </x14:cfRule>
          <xm:sqref>J11:K11 J13:K13 J12 J15:K15 J14 J17:K17 J16 J22:K22 J18:J21 J27:K27 J23:J26 J32:K32 J28:J31 J37:K37 J33:J36 J42:K42 J38:J41 J47:K47 J43:J46 J48:J51</xm:sqref>
        </x14:conditionalFormatting>
      </x14:conditionalFormattings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O28"/>
  <sheetViews>
    <sheetView workbookViewId="0">
      <selection activeCell="L15" sqref="L15"/>
    </sheetView>
  </sheetViews>
  <sheetFormatPr baseColWidth="10" defaultColWidth="11.42578125" defaultRowHeight="15" x14ac:dyDescent="0.25"/>
  <cols>
    <col min="1" max="1" width="7.7109375" style="3" customWidth="1"/>
    <col min="2" max="2" width="61.85546875" style="3" customWidth="1"/>
    <col min="3" max="3" width="9.140625" style="3" customWidth="1"/>
    <col min="4" max="4" width="8.42578125" style="3" customWidth="1"/>
    <col min="5" max="5" width="12.28515625" style="3" customWidth="1"/>
    <col min="6" max="6" width="11" style="3" customWidth="1"/>
    <col min="7" max="7" width="4.85546875" style="3" customWidth="1"/>
    <col min="8" max="8" width="4.140625" style="3" bestFit="1" customWidth="1"/>
    <col min="9" max="9" width="111.42578125" style="179" customWidth="1"/>
    <col min="10" max="10" width="5.5703125" style="189" customWidth="1"/>
    <col min="11" max="16384" width="11.42578125" style="3"/>
  </cols>
  <sheetData>
    <row r="1" spans="1:15" ht="58.5" customHeight="1" x14ac:dyDescent="0.25">
      <c r="A1" s="694" t="s">
        <v>330</v>
      </c>
      <c r="B1" s="694"/>
      <c r="C1" s="694"/>
      <c r="D1" s="694"/>
      <c r="E1" s="694"/>
      <c r="F1" s="695"/>
      <c r="H1" s="190" t="s">
        <v>331</v>
      </c>
      <c r="I1" s="191"/>
      <c r="J1" s="191"/>
    </row>
    <row r="2" spans="1:15" ht="46.5" customHeight="1" thickBot="1" x14ac:dyDescent="0.3">
      <c r="A2" s="172" t="s">
        <v>332</v>
      </c>
      <c r="B2" s="173" t="s">
        <v>333</v>
      </c>
      <c r="C2" s="288" t="s">
        <v>334</v>
      </c>
      <c r="D2" s="288" t="s">
        <v>335</v>
      </c>
      <c r="E2" s="288" t="s">
        <v>381</v>
      </c>
      <c r="F2" s="288" t="s">
        <v>336</v>
      </c>
      <c r="H2" s="172" t="s">
        <v>332</v>
      </c>
      <c r="I2" s="174" t="s">
        <v>337</v>
      </c>
      <c r="J2" s="172" t="s">
        <v>422</v>
      </c>
      <c r="K2" s="172" t="s">
        <v>338</v>
      </c>
    </row>
    <row r="3" spans="1:15" x14ac:dyDescent="0.25">
      <c r="A3" s="175" t="s">
        <v>154</v>
      </c>
      <c r="B3" s="176" t="s">
        <v>399</v>
      </c>
      <c r="C3" s="172" t="s">
        <v>400</v>
      </c>
      <c r="D3" s="172" t="s">
        <v>400</v>
      </c>
      <c r="E3" s="172" t="s">
        <v>400</v>
      </c>
      <c r="F3" s="172" t="s">
        <v>400</v>
      </c>
      <c r="H3" s="177">
        <v>1</v>
      </c>
      <c r="I3" s="178" t="s">
        <v>339</v>
      </c>
      <c r="J3" s="175">
        <v>1</v>
      </c>
      <c r="K3" s="696" t="s">
        <v>340</v>
      </c>
      <c r="L3" s="697"/>
      <c r="M3" s="697"/>
      <c r="N3" s="697"/>
      <c r="O3" s="698"/>
    </row>
    <row r="4" spans="1:15" x14ac:dyDescent="0.25">
      <c r="A4" s="175"/>
      <c r="B4" s="180"/>
      <c r="C4" s="180"/>
      <c r="D4" s="180"/>
      <c r="E4" s="180"/>
      <c r="F4" s="180"/>
      <c r="H4" s="177">
        <v>2</v>
      </c>
      <c r="I4" s="178" t="s">
        <v>341</v>
      </c>
      <c r="J4" s="175">
        <v>0</v>
      </c>
      <c r="K4" s="696"/>
      <c r="L4" s="699"/>
      <c r="M4" s="699"/>
      <c r="N4" s="699"/>
      <c r="O4" s="700"/>
    </row>
    <row r="5" spans="1:15" x14ac:dyDescent="0.25">
      <c r="A5" s="175"/>
      <c r="B5" s="180"/>
      <c r="C5" s="172"/>
      <c r="D5" s="172"/>
      <c r="E5" s="172"/>
      <c r="F5" s="172"/>
      <c r="H5" s="177">
        <v>3</v>
      </c>
      <c r="I5" s="178" t="s">
        <v>342</v>
      </c>
      <c r="J5" s="175">
        <v>1</v>
      </c>
      <c r="K5" s="696"/>
      <c r="L5" s="699"/>
      <c r="M5" s="699"/>
      <c r="N5" s="699"/>
      <c r="O5" s="700"/>
    </row>
    <row r="6" spans="1:15" x14ac:dyDescent="0.25">
      <c r="A6" s="175"/>
      <c r="B6" s="176"/>
      <c r="C6" s="172"/>
      <c r="D6" s="172"/>
      <c r="E6" s="172"/>
      <c r="F6" s="172"/>
      <c r="H6" s="177">
        <v>4</v>
      </c>
      <c r="I6" s="178" t="s">
        <v>343</v>
      </c>
      <c r="J6" s="175">
        <v>1</v>
      </c>
      <c r="K6" s="696"/>
      <c r="L6" s="699"/>
      <c r="M6" s="699"/>
      <c r="N6" s="699"/>
      <c r="O6" s="700"/>
    </row>
    <row r="7" spans="1:15" x14ac:dyDescent="0.25">
      <c r="A7" s="175"/>
      <c r="B7" s="176"/>
      <c r="C7" s="172"/>
      <c r="D7" s="172"/>
      <c r="E7" s="172"/>
      <c r="F7" s="172"/>
      <c r="H7" s="177">
        <v>5</v>
      </c>
      <c r="I7" s="178" t="s">
        <v>344</v>
      </c>
      <c r="J7" s="175">
        <v>1</v>
      </c>
      <c r="K7" s="696"/>
      <c r="L7" s="699"/>
      <c r="M7" s="699"/>
      <c r="N7" s="699"/>
      <c r="O7" s="700"/>
    </row>
    <row r="8" spans="1:15" ht="15.75" thickBot="1" x14ac:dyDescent="0.3">
      <c r="A8" s="175"/>
      <c r="B8" s="176"/>
      <c r="C8" s="172"/>
      <c r="D8" s="172"/>
      <c r="E8" s="172"/>
      <c r="F8" s="172"/>
      <c r="H8" s="177">
        <v>6</v>
      </c>
      <c r="I8" s="178" t="s">
        <v>345</v>
      </c>
      <c r="J8" s="175">
        <v>0</v>
      </c>
      <c r="K8" s="701"/>
      <c r="L8" s="702"/>
      <c r="M8" s="702"/>
      <c r="N8" s="702"/>
      <c r="O8" s="703"/>
    </row>
    <row r="9" spans="1:15" x14ac:dyDescent="0.25">
      <c r="A9" s="175"/>
      <c r="B9" s="176"/>
      <c r="C9" s="172"/>
      <c r="D9" s="172"/>
      <c r="E9" s="172"/>
      <c r="F9" s="172"/>
      <c r="H9" s="177">
        <v>7</v>
      </c>
      <c r="I9" s="178" t="s">
        <v>346</v>
      </c>
      <c r="J9" s="175">
        <v>0</v>
      </c>
      <c r="K9" s="181"/>
      <c r="L9" s="181"/>
      <c r="M9" s="181"/>
      <c r="N9" s="181"/>
      <c r="O9" s="181"/>
    </row>
    <row r="10" spans="1:15" x14ac:dyDescent="0.25">
      <c r="A10" s="175"/>
      <c r="B10" s="182"/>
      <c r="C10" s="172"/>
      <c r="D10" s="172"/>
      <c r="E10" s="172"/>
      <c r="F10" s="172"/>
      <c r="H10" s="175">
        <v>8</v>
      </c>
      <c r="I10" s="183" t="s">
        <v>347</v>
      </c>
      <c r="J10" s="175">
        <v>0</v>
      </c>
      <c r="K10" s="181"/>
      <c r="L10" s="181"/>
      <c r="M10" s="181"/>
      <c r="N10" s="181"/>
      <c r="O10" s="181"/>
    </row>
    <row r="11" spans="1:15" x14ac:dyDescent="0.25">
      <c r="A11" s="177"/>
      <c r="B11" s="184"/>
      <c r="C11" s="172"/>
      <c r="D11" s="172"/>
      <c r="E11" s="172"/>
      <c r="F11" s="172"/>
      <c r="H11" s="177">
        <v>9</v>
      </c>
      <c r="I11" s="178" t="s">
        <v>348</v>
      </c>
      <c r="J11" s="175">
        <v>0</v>
      </c>
      <c r="K11" s="181"/>
      <c r="L11" s="181"/>
      <c r="M11" s="181"/>
      <c r="N11" s="181"/>
      <c r="O11" s="181"/>
    </row>
    <row r="12" spans="1:15" x14ac:dyDescent="0.25">
      <c r="A12" s="177"/>
      <c r="B12" s="180"/>
      <c r="C12" s="172"/>
      <c r="D12" s="172"/>
      <c r="E12" s="172"/>
      <c r="F12" s="172"/>
      <c r="H12" s="177">
        <v>10</v>
      </c>
      <c r="I12" s="178" t="s">
        <v>349</v>
      </c>
      <c r="J12" s="175">
        <v>0</v>
      </c>
      <c r="K12" s="181"/>
      <c r="L12" s="181"/>
      <c r="M12" s="181"/>
      <c r="N12" s="181"/>
      <c r="O12" s="181"/>
    </row>
    <row r="13" spans="1:15" x14ac:dyDescent="0.25">
      <c r="A13" s="177"/>
      <c r="B13" s="180"/>
      <c r="C13" s="172"/>
      <c r="D13" s="172"/>
      <c r="E13" s="172"/>
      <c r="F13" s="172"/>
      <c r="H13" s="177">
        <v>11</v>
      </c>
      <c r="I13" s="178" t="s">
        <v>350</v>
      </c>
      <c r="J13" s="175">
        <v>1</v>
      </c>
    </row>
    <row r="14" spans="1:15" x14ac:dyDescent="0.25">
      <c r="A14" s="177"/>
      <c r="B14" s="180"/>
      <c r="C14" s="172"/>
      <c r="D14" s="172"/>
      <c r="E14" s="172"/>
      <c r="F14" s="172"/>
      <c r="H14" s="177">
        <v>12</v>
      </c>
      <c r="I14" s="178" t="s">
        <v>351</v>
      </c>
      <c r="J14" s="175">
        <v>1</v>
      </c>
    </row>
    <row r="15" spans="1:15" x14ac:dyDescent="0.25">
      <c r="A15" s="177"/>
      <c r="B15" s="180"/>
      <c r="C15" s="172"/>
      <c r="D15" s="172"/>
      <c r="E15" s="172"/>
      <c r="F15" s="172"/>
      <c r="H15" s="177">
        <v>13</v>
      </c>
      <c r="I15" s="178" t="s">
        <v>352</v>
      </c>
      <c r="J15" s="175">
        <v>0</v>
      </c>
    </row>
    <row r="16" spans="1:15" x14ac:dyDescent="0.25">
      <c r="A16" s="185"/>
      <c r="B16" s="186"/>
      <c r="C16" s="187"/>
      <c r="D16" s="187"/>
      <c r="E16" s="187"/>
      <c r="F16" s="187"/>
      <c r="H16" s="177">
        <v>14</v>
      </c>
      <c r="I16" s="178" t="s">
        <v>353</v>
      </c>
      <c r="J16" s="175">
        <v>0</v>
      </c>
    </row>
    <row r="17" spans="1:10" x14ac:dyDescent="0.25">
      <c r="A17" s="180"/>
      <c r="B17" s="180"/>
      <c r="C17" s="180"/>
      <c r="D17" s="180"/>
      <c r="E17" s="180"/>
      <c r="F17" s="180"/>
      <c r="H17" s="177">
        <v>15</v>
      </c>
      <c r="I17" s="178" t="s">
        <v>354</v>
      </c>
      <c r="J17" s="175">
        <v>1</v>
      </c>
    </row>
    <row r="18" spans="1:10" x14ac:dyDescent="0.25">
      <c r="A18" s="180"/>
      <c r="B18" s="180"/>
      <c r="C18" s="180"/>
      <c r="D18" s="180"/>
      <c r="E18" s="180"/>
      <c r="F18" s="180"/>
      <c r="H18" s="177">
        <v>16</v>
      </c>
      <c r="I18" s="178" t="s">
        <v>355</v>
      </c>
      <c r="J18" s="175">
        <v>0</v>
      </c>
    </row>
    <row r="19" spans="1:10" x14ac:dyDescent="0.25">
      <c r="A19" s="180"/>
      <c r="B19" s="180"/>
      <c r="C19" s="180"/>
      <c r="D19" s="180"/>
      <c r="E19" s="180"/>
      <c r="F19" s="180"/>
      <c r="H19" s="177">
        <v>17</v>
      </c>
      <c r="I19" s="178" t="s">
        <v>356</v>
      </c>
      <c r="J19" s="175">
        <v>0</v>
      </c>
    </row>
    <row r="20" spans="1:10" ht="15.75" thickBot="1" x14ac:dyDescent="0.3">
      <c r="H20" s="177">
        <v>18</v>
      </c>
      <c r="I20" s="178" t="s">
        <v>357</v>
      </c>
      <c r="J20" s="175">
        <v>0</v>
      </c>
    </row>
    <row r="21" spans="1:10" x14ac:dyDescent="0.25">
      <c r="B21" s="704" t="s">
        <v>358</v>
      </c>
      <c r="C21" s="705"/>
      <c r="D21" s="706"/>
      <c r="H21" s="177">
        <v>19</v>
      </c>
      <c r="I21" s="178" t="s">
        <v>359</v>
      </c>
      <c r="J21" s="175">
        <v>0</v>
      </c>
    </row>
    <row r="22" spans="1:10" ht="16.5" thickBot="1" x14ac:dyDescent="0.3">
      <c r="B22" s="707"/>
      <c r="C22" s="708"/>
      <c r="D22" s="709"/>
      <c r="H22" s="710" t="s">
        <v>360</v>
      </c>
      <c r="I22" s="710"/>
      <c r="J22" s="188">
        <f t="shared" ref="J22" si="0">SUM(J3:J21)</f>
        <v>7</v>
      </c>
    </row>
    <row r="28" spans="1:10" x14ac:dyDescent="0.25">
      <c r="I28" s="179" t="s">
        <v>429</v>
      </c>
    </row>
  </sheetData>
  <mergeCells count="4">
    <mergeCell ref="A1:F1"/>
    <mergeCell ref="K3:O8"/>
    <mergeCell ref="B21:D22"/>
    <mergeCell ref="H22:I2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20</vt:i4>
      </vt:variant>
    </vt:vector>
  </HeadingPairs>
  <TitlesOfParts>
    <vt:vector size="30" baseType="lpstr">
      <vt:lpstr>0.Portada</vt:lpstr>
      <vt:lpstr>1.Contexto</vt:lpstr>
      <vt:lpstr>2.Identificacion_Riesgos</vt:lpstr>
      <vt:lpstr>Hoja1</vt:lpstr>
      <vt:lpstr>3.Controles</vt:lpstr>
      <vt:lpstr>4.Mapa_Calor</vt:lpstr>
      <vt:lpstr>5.Plan Manejo</vt:lpstr>
      <vt:lpstr>Hoja3</vt:lpstr>
      <vt:lpstr>6.Resumen</vt:lpstr>
      <vt:lpstr>Ident. riesgos corrupción</vt:lpstr>
      <vt:lpstr>Activo_Información</vt:lpstr>
      <vt:lpstr>Apoyo</vt:lpstr>
      <vt:lpstr>'0.Portada'!Área_de_impresión</vt:lpstr>
      <vt:lpstr>'2.Identificacion_Riesgos'!Área_de_impresión</vt:lpstr>
      <vt:lpstr>'3.Controles'!Área_de_impresión</vt:lpstr>
      <vt:lpstr>'4.Mapa_Calor'!Área_de_impresión</vt:lpstr>
      <vt:lpstr>Corrupcion</vt:lpstr>
      <vt:lpstr>Cumplimiento</vt:lpstr>
      <vt:lpstr>Dependencia</vt:lpstr>
      <vt:lpstr>Dirección</vt:lpstr>
      <vt:lpstr>Estrategicos</vt:lpstr>
      <vt:lpstr>Financieros</vt:lpstr>
      <vt:lpstr>Gerenciales</vt:lpstr>
      <vt:lpstr>Imagen_o_Reputacional</vt:lpstr>
      <vt:lpstr>Operativos</vt:lpstr>
      <vt:lpstr>Prestación_del_Servicio</vt:lpstr>
      <vt:lpstr>Tecnologicos</vt:lpstr>
      <vt:lpstr>Tipo</vt:lpstr>
      <vt:lpstr>TIPO_PROCESO</vt:lpstr>
      <vt:lpstr>TIPOLOGIA_DE_RIESGOS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Iván Avendaño Avendaño</dc:creator>
  <cp:lastModifiedBy>Johanna</cp:lastModifiedBy>
  <cp:lastPrinted>2016-03-04T16:23:20Z</cp:lastPrinted>
  <dcterms:created xsi:type="dcterms:W3CDTF">2016-01-28T14:40:41Z</dcterms:created>
  <dcterms:modified xsi:type="dcterms:W3CDTF">2021-07-16T15:01:46Z</dcterms:modified>
</cp:coreProperties>
</file>